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1.5\обмен\Павлюченко Т.В\БЮДЖЕТ НА 2025-2027\ПРОЕКТ РЕШЕНИЯ О БЮДЖЕТЕ\"/>
    </mc:Choice>
  </mc:AlternateContent>
  <bookViews>
    <workbookView xWindow="0" yWindow="0" windowWidth="28800" windowHeight="12135"/>
  </bookViews>
  <sheets>
    <sheet name="Приложение №1" sheetId="4" r:id="rId1"/>
    <sheet name="Приложение №9 (3)" sheetId="5" state="hidden" r:id="rId2"/>
  </sheets>
  <definedNames>
    <definedName name="__bookmark_1">#REF!</definedName>
    <definedName name="_xlnm.Print_Titles" localSheetId="0">'Приложение №1'!$8:$10</definedName>
    <definedName name="_xlnm.Print_Titles" localSheetId="1">'Приложение №9 (3)'!$10:$10</definedName>
  </definedNames>
  <calcPr calcId="152511"/>
</workbook>
</file>

<file path=xl/calcChain.xml><?xml version="1.0" encoding="utf-8"?>
<calcChain xmlns="http://schemas.openxmlformats.org/spreadsheetml/2006/main">
  <c r="D109" i="4" l="1"/>
  <c r="E108" i="4" l="1"/>
  <c r="D44" i="4"/>
  <c r="D43" i="4"/>
  <c r="D51" i="4" s="1"/>
  <c r="E38" i="4"/>
  <c r="F38" i="4"/>
  <c r="I38" i="4"/>
  <c r="K38" i="4"/>
  <c r="D38" i="4"/>
  <c r="D12" i="4" s="1"/>
  <c r="D29" i="4"/>
  <c r="H37" i="4"/>
  <c r="E26" i="4"/>
  <c r="F26" i="4"/>
  <c r="I26" i="4"/>
  <c r="K26" i="4"/>
  <c r="D26" i="4"/>
  <c r="G59" i="4" l="1"/>
  <c r="L98" i="4" l="1"/>
  <c r="G98" i="4"/>
  <c r="G99" i="4"/>
  <c r="J98" i="4"/>
  <c r="J88" i="4"/>
  <c r="J64" i="4" l="1"/>
  <c r="E104" i="4"/>
  <c r="E101" i="4"/>
  <c r="E89" i="4"/>
  <c r="E86" i="4"/>
  <c r="E78" i="4"/>
  <c r="D104" i="4"/>
  <c r="D101" i="4"/>
  <c r="D96" i="4"/>
  <c r="D89" i="4"/>
  <c r="D86" i="4"/>
  <c r="E80" i="4"/>
  <c r="D80" i="4"/>
  <c r="D78" i="4"/>
  <c r="D73" i="4"/>
  <c r="D66" i="4"/>
  <c r="L64" i="4"/>
  <c r="D61" i="4"/>
  <c r="H64" i="4" l="1"/>
  <c r="E61" i="4"/>
  <c r="E96" i="4"/>
  <c r="E66" i="4"/>
  <c r="E73" i="4"/>
  <c r="E53" i="4"/>
  <c r="G14" i="4" l="1"/>
  <c r="G16" i="4"/>
  <c r="G18" i="4"/>
  <c r="G20" i="4"/>
  <c r="G21" i="4"/>
  <c r="G23" i="4"/>
  <c r="G24" i="4"/>
  <c r="G25" i="4"/>
  <c r="G27" i="4"/>
  <c r="G26" i="4" s="1"/>
  <c r="G30" i="4"/>
  <c r="G31" i="4"/>
  <c r="G32" i="4"/>
  <c r="G33" i="4"/>
  <c r="G35" i="4"/>
  <c r="G37" i="4"/>
  <c r="G39" i="4"/>
  <c r="G40" i="4"/>
  <c r="G41" i="4"/>
  <c r="G42" i="4"/>
  <c r="G45" i="4"/>
  <c r="G46" i="4"/>
  <c r="G47" i="4"/>
  <c r="G48" i="4"/>
  <c r="G111" i="4"/>
  <c r="G113" i="4"/>
  <c r="G38" i="4" l="1"/>
  <c r="L113" i="4"/>
  <c r="J113" i="4"/>
  <c r="H113" i="4"/>
  <c r="E109" i="4" l="1"/>
  <c r="F109" i="4"/>
  <c r="I109" i="4"/>
  <c r="K109" i="4"/>
  <c r="L48" i="4"/>
  <c r="L47" i="4"/>
  <c r="L46" i="4"/>
  <c r="L42" i="4"/>
  <c r="L41" i="4"/>
  <c r="L40" i="4"/>
  <c r="L39" i="4"/>
  <c r="L38" i="4" s="1"/>
  <c r="L37" i="4"/>
  <c r="L35" i="4"/>
  <c r="L33" i="4"/>
  <c r="L32" i="4"/>
  <c r="L31" i="4"/>
  <c r="L30" i="4"/>
  <c r="L27" i="4"/>
  <c r="L26" i="4" s="1"/>
  <c r="L25" i="4"/>
  <c r="L24" i="4"/>
  <c r="L23" i="4"/>
  <c r="L21" i="4"/>
  <c r="L20" i="4"/>
  <c r="L18" i="4"/>
  <c r="L16" i="4"/>
  <c r="L14" i="4"/>
  <c r="J14" i="4"/>
  <c r="J16" i="4"/>
  <c r="J18" i="4"/>
  <c r="J20" i="4"/>
  <c r="J21" i="4"/>
  <c r="J23" i="4"/>
  <c r="J24" i="4"/>
  <c r="J25" i="4"/>
  <c r="J27" i="4"/>
  <c r="J26" i="4" s="1"/>
  <c r="J30" i="4"/>
  <c r="J31" i="4"/>
  <c r="J32" i="4"/>
  <c r="J33" i="4"/>
  <c r="J35" i="4"/>
  <c r="J37" i="4"/>
  <c r="J39" i="4"/>
  <c r="J40" i="4"/>
  <c r="J41" i="4"/>
  <c r="J42" i="4"/>
  <c r="J45" i="4"/>
  <c r="J46" i="4"/>
  <c r="J47" i="4"/>
  <c r="J48" i="4"/>
  <c r="H14" i="4"/>
  <c r="H16" i="4"/>
  <c r="H18" i="4"/>
  <c r="H20" i="4"/>
  <c r="H21" i="4"/>
  <c r="H23" i="4"/>
  <c r="H24" i="4"/>
  <c r="H25" i="4"/>
  <c r="H27" i="4"/>
  <c r="H26" i="4" s="1"/>
  <c r="H30" i="4"/>
  <c r="H31" i="4"/>
  <c r="H32" i="4"/>
  <c r="H33" i="4"/>
  <c r="H35" i="4"/>
  <c r="H39" i="4"/>
  <c r="H40" i="4"/>
  <c r="H41" i="4"/>
  <c r="H42" i="4"/>
  <c r="H45" i="4"/>
  <c r="H46" i="4"/>
  <c r="H47" i="4"/>
  <c r="H48" i="4"/>
  <c r="K44" i="4"/>
  <c r="K43" i="4" s="1"/>
  <c r="K36" i="4"/>
  <c r="K34" i="4"/>
  <c r="K29" i="4"/>
  <c r="K22" i="4"/>
  <c r="K17" i="4"/>
  <c r="K15" i="4"/>
  <c r="K13" i="4"/>
  <c r="I44" i="4"/>
  <c r="I43" i="4" s="1"/>
  <c r="I36" i="4"/>
  <c r="I34" i="4"/>
  <c r="I29" i="4"/>
  <c r="I22" i="4"/>
  <c r="I17" i="4"/>
  <c r="I15" i="4"/>
  <c r="I13" i="4"/>
  <c r="F44" i="4"/>
  <c r="F43" i="4" s="1"/>
  <c r="F36" i="4"/>
  <c r="F34" i="4"/>
  <c r="F29" i="4"/>
  <c r="F22" i="4"/>
  <c r="F17" i="4"/>
  <c r="F15" i="4"/>
  <c r="F13" i="4"/>
  <c r="D36" i="4"/>
  <c r="D34" i="4"/>
  <c r="D22" i="4"/>
  <c r="D17" i="4"/>
  <c r="D15" i="4"/>
  <c r="G15" i="4" s="1"/>
  <c r="D13" i="4"/>
  <c r="E44" i="4"/>
  <c r="E43" i="4" s="1"/>
  <c r="E36" i="4"/>
  <c r="E34" i="4"/>
  <c r="E29" i="4"/>
  <c r="J38" i="4" l="1"/>
  <c r="H38" i="4"/>
  <c r="H36" i="4"/>
  <c r="G13" i="4"/>
  <c r="J15" i="4"/>
  <c r="G109" i="4"/>
  <c r="L43" i="4"/>
  <c r="G36" i="4"/>
  <c r="J36" i="4"/>
  <c r="H34" i="4"/>
  <c r="G34" i="4"/>
  <c r="J34" i="4"/>
  <c r="L29" i="4"/>
  <c r="G29" i="4"/>
  <c r="L22" i="4"/>
  <c r="G22" i="4"/>
  <c r="G17" i="4"/>
  <c r="J17" i="4"/>
  <c r="L15" i="4"/>
  <c r="L13" i="4"/>
  <c r="H29" i="4"/>
  <c r="G43" i="4"/>
  <c r="G44" i="4"/>
  <c r="J13" i="4"/>
  <c r="L17" i="4"/>
  <c r="L34" i="4"/>
  <c r="H43" i="4"/>
  <c r="J29" i="4"/>
  <c r="J43" i="4"/>
  <c r="L36" i="4"/>
  <c r="L44" i="4"/>
  <c r="J22" i="4"/>
  <c r="H44" i="4"/>
  <c r="J44" i="4"/>
  <c r="H109" i="4"/>
  <c r="L109" i="4"/>
  <c r="J109" i="4"/>
  <c r="F12" i="4"/>
  <c r="I12" i="4"/>
  <c r="K12" i="4"/>
  <c r="G12" i="4" l="1"/>
  <c r="F51" i="4"/>
  <c r="K51" i="4"/>
  <c r="L12" i="4"/>
  <c r="I51" i="4"/>
  <c r="J12" i="4"/>
  <c r="E13" i="4"/>
  <c r="H13" i="4" s="1"/>
  <c r="E22" i="4"/>
  <c r="H22" i="4" s="1"/>
  <c r="E17" i="4"/>
  <c r="H17" i="4" s="1"/>
  <c r="E15" i="4"/>
  <c r="H15" i="4" s="1"/>
  <c r="J51" i="4" l="1"/>
  <c r="G51" i="4"/>
  <c r="L51" i="4"/>
  <c r="E12" i="4"/>
  <c r="E51" i="4" l="1"/>
  <c r="H51" i="4" s="1"/>
  <c r="H12" i="4"/>
  <c r="G64" i="4"/>
  <c r="J99" i="4" l="1"/>
  <c r="H98" i="4"/>
  <c r="H99" i="4"/>
  <c r="L99" i="4"/>
  <c r="K11" i="5"/>
  <c r="J20" i="5"/>
  <c r="K20" i="5"/>
  <c r="J31" i="5"/>
  <c r="K31" i="5"/>
  <c r="J36" i="5"/>
  <c r="K36" i="5"/>
  <c r="J38" i="5"/>
  <c r="K38" i="5"/>
  <c r="K47" i="5"/>
  <c r="K49" i="5"/>
  <c r="J55" i="5"/>
  <c r="I58" i="5"/>
  <c r="K58" i="5"/>
  <c r="I61" i="5"/>
  <c r="J61" i="5"/>
  <c r="I18" i="5"/>
  <c r="K63" i="5"/>
  <c r="J63" i="5"/>
  <c r="I63" i="5"/>
  <c r="H63" i="5"/>
  <c r="G63" i="5"/>
  <c r="K62" i="5"/>
  <c r="J62" i="5"/>
  <c r="I62" i="5"/>
  <c r="H62" i="5"/>
  <c r="G62" i="5"/>
  <c r="K60" i="5"/>
  <c r="J60" i="5"/>
  <c r="I60" i="5"/>
  <c r="H60" i="5"/>
  <c r="G60" i="5"/>
  <c r="K59" i="5"/>
  <c r="J59" i="5"/>
  <c r="I59" i="5"/>
  <c r="H59" i="5"/>
  <c r="G59" i="5"/>
  <c r="K57" i="5"/>
  <c r="J57" i="5"/>
  <c r="I57" i="5"/>
  <c r="H57" i="5"/>
  <c r="G57" i="5"/>
  <c r="K56" i="5"/>
  <c r="J56" i="5"/>
  <c r="I56" i="5"/>
  <c r="H56" i="5"/>
  <c r="G56" i="5"/>
  <c r="K54" i="5"/>
  <c r="J54" i="5"/>
  <c r="I54" i="5"/>
  <c r="H54" i="5"/>
  <c r="G54" i="5"/>
  <c r="K53" i="5"/>
  <c r="J53" i="5"/>
  <c r="I53" i="5"/>
  <c r="H53" i="5"/>
  <c r="G53" i="5"/>
  <c r="K52" i="5"/>
  <c r="J52" i="5"/>
  <c r="I52" i="5"/>
  <c r="H52" i="5"/>
  <c r="G52" i="5"/>
  <c r="K51" i="5"/>
  <c r="J51" i="5"/>
  <c r="I51" i="5"/>
  <c r="H51" i="5"/>
  <c r="G51" i="5"/>
  <c r="K50" i="5"/>
  <c r="J50" i="5"/>
  <c r="I50" i="5"/>
  <c r="H50" i="5"/>
  <c r="G50" i="5"/>
  <c r="K48" i="5"/>
  <c r="J48" i="5"/>
  <c r="I48" i="5"/>
  <c r="H48" i="5"/>
  <c r="G48" i="5"/>
  <c r="G47" i="5"/>
  <c r="K46" i="5"/>
  <c r="J46" i="5"/>
  <c r="I46" i="5"/>
  <c r="H46" i="5"/>
  <c r="G46" i="5"/>
  <c r="K45" i="5"/>
  <c r="J45" i="5"/>
  <c r="I45" i="5"/>
  <c r="H45" i="5"/>
  <c r="G45" i="5"/>
  <c r="K43" i="5"/>
  <c r="J43" i="5"/>
  <c r="I43" i="5"/>
  <c r="H43" i="5"/>
  <c r="G43" i="5"/>
  <c r="K42" i="5"/>
  <c r="J42" i="5"/>
  <c r="I42" i="5"/>
  <c r="H42" i="5"/>
  <c r="G42" i="5"/>
  <c r="K41" i="5"/>
  <c r="J41" i="5"/>
  <c r="I41" i="5"/>
  <c r="H41" i="5"/>
  <c r="G41" i="5"/>
  <c r="K40" i="5"/>
  <c r="J40" i="5"/>
  <c r="I40" i="5"/>
  <c r="H40" i="5"/>
  <c r="G40" i="5"/>
  <c r="K39" i="5"/>
  <c r="J39" i="5"/>
  <c r="I39" i="5"/>
  <c r="H39" i="5"/>
  <c r="G39" i="5"/>
  <c r="K37" i="5"/>
  <c r="J37" i="5"/>
  <c r="I37" i="5"/>
  <c r="H37" i="5"/>
  <c r="G37" i="5"/>
  <c r="G36" i="5"/>
  <c r="K35" i="5"/>
  <c r="J35" i="5"/>
  <c r="I35" i="5"/>
  <c r="H35" i="5"/>
  <c r="G35" i="5"/>
  <c r="K34" i="5"/>
  <c r="J34" i="5"/>
  <c r="I34" i="5"/>
  <c r="H34" i="5"/>
  <c r="G34" i="5"/>
  <c r="K33" i="5"/>
  <c r="J33" i="5"/>
  <c r="I33" i="5"/>
  <c r="H33" i="5"/>
  <c r="G33" i="5"/>
  <c r="K32" i="5"/>
  <c r="J32" i="5"/>
  <c r="I32" i="5"/>
  <c r="H32" i="5"/>
  <c r="G32" i="5"/>
  <c r="K30" i="5"/>
  <c r="J30" i="5"/>
  <c r="I30" i="5"/>
  <c r="H30" i="5"/>
  <c r="G30" i="5"/>
  <c r="K29" i="5"/>
  <c r="J29" i="5"/>
  <c r="I29" i="5"/>
  <c r="H29" i="5"/>
  <c r="G29" i="5"/>
  <c r="K28" i="5"/>
  <c r="J28" i="5"/>
  <c r="I28" i="5"/>
  <c r="H28" i="5"/>
  <c r="G28" i="5"/>
  <c r="K27" i="5"/>
  <c r="J27" i="5"/>
  <c r="I27" i="5"/>
  <c r="H27" i="5"/>
  <c r="G27" i="5"/>
  <c r="K26" i="5"/>
  <c r="J26" i="5"/>
  <c r="I26" i="5"/>
  <c r="H26" i="5"/>
  <c r="G26" i="5"/>
  <c r="K25" i="5"/>
  <c r="J25" i="5"/>
  <c r="I25" i="5"/>
  <c r="H25" i="5"/>
  <c r="G25" i="5"/>
  <c r="K23" i="5"/>
  <c r="J23" i="5"/>
  <c r="I23" i="5"/>
  <c r="H23" i="5"/>
  <c r="G23" i="5"/>
  <c r="K22" i="5"/>
  <c r="J22" i="5"/>
  <c r="I22" i="5"/>
  <c r="H22" i="5"/>
  <c r="G22" i="5"/>
  <c r="K21" i="5"/>
  <c r="J21" i="5"/>
  <c r="I21" i="5"/>
  <c r="H21" i="5"/>
  <c r="G21" i="5"/>
  <c r="K19" i="5"/>
  <c r="J19" i="5"/>
  <c r="I19" i="5"/>
  <c r="H19" i="5"/>
  <c r="G19" i="5"/>
  <c r="K18" i="5"/>
  <c r="J18" i="5"/>
  <c r="H18" i="5"/>
  <c r="G18" i="5"/>
  <c r="K17" i="5"/>
  <c r="J17" i="5"/>
  <c r="I17" i="5"/>
  <c r="H17" i="5"/>
  <c r="G17" i="5"/>
  <c r="K16" i="5"/>
  <c r="J16" i="5"/>
  <c r="I16" i="5"/>
  <c r="H16" i="5"/>
  <c r="G16" i="5"/>
  <c r="K15" i="5"/>
  <c r="J15" i="5"/>
  <c r="I15" i="5"/>
  <c r="H15" i="5"/>
  <c r="G15" i="5"/>
  <c r="K14" i="5"/>
  <c r="J14" i="5"/>
  <c r="I14" i="5"/>
  <c r="H14" i="5"/>
  <c r="G14" i="5"/>
  <c r="K13" i="5"/>
  <c r="J13" i="5"/>
  <c r="I13" i="5"/>
  <c r="H13" i="5"/>
  <c r="G13" i="5"/>
  <c r="K12" i="5"/>
  <c r="J12" i="5"/>
  <c r="I12" i="5"/>
  <c r="H12" i="5"/>
  <c r="G12" i="5"/>
  <c r="G54" i="4"/>
  <c r="L55" i="4"/>
  <c r="H56" i="4"/>
  <c r="J56" i="4"/>
  <c r="L56" i="4"/>
  <c r="J57" i="4"/>
  <c r="G58" i="4"/>
  <c r="D53" i="4"/>
  <c r="F53" i="4"/>
  <c r="J59" i="4"/>
  <c r="G60" i="4"/>
  <c r="J60" i="4"/>
  <c r="L63" i="4"/>
  <c r="H65" i="4"/>
  <c r="L65" i="4"/>
  <c r="G68" i="4"/>
  <c r="J68" i="4"/>
  <c r="G69" i="4"/>
  <c r="J71" i="4"/>
  <c r="G72" i="4"/>
  <c r="J72" i="4"/>
  <c r="L75" i="4"/>
  <c r="J76" i="4"/>
  <c r="L76" i="4"/>
  <c r="G77" i="4"/>
  <c r="F78" i="4"/>
  <c r="I78" i="4"/>
  <c r="G82" i="4"/>
  <c r="J82" i="4"/>
  <c r="G83" i="4"/>
  <c r="L84" i="4"/>
  <c r="H85" i="4"/>
  <c r="J85" i="4"/>
  <c r="L85" i="4"/>
  <c r="F86" i="4"/>
  <c r="G88" i="4"/>
  <c r="F89" i="4"/>
  <c r="D91" i="4"/>
  <c r="E91" i="4"/>
  <c r="E107" i="4" s="1"/>
  <c r="L93" i="4"/>
  <c r="J94" i="4"/>
  <c r="G95" i="4"/>
  <c r="J95" i="4"/>
  <c r="G103" i="4"/>
  <c r="F104" i="4"/>
  <c r="I104" i="4"/>
  <c r="D106" i="4"/>
  <c r="E106" i="4"/>
  <c r="F106" i="4"/>
  <c r="I106" i="4"/>
  <c r="K106" i="4"/>
  <c r="I44" i="5"/>
  <c r="I38" i="5"/>
  <c r="I24" i="5"/>
  <c r="I11" i="5"/>
  <c r="D107" i="4" l="1"/>
  <c r="F101" i="4"/>
  <c r="L100" i="4"/>
  <c r="K61" i="4"/>
  <c r="K86" i="4"/>
  <c r="I61" i="4"/>
  <c r="I96" i="4"/>
  <c r="J87" i="4"/>
  <c r="I86" i="4"/>
  <c r="L86" i="4" s="1"/>
  <c r="F80" i="4"/>
  <c r="L94" i="4"/>
  <c r="L79" i="4"/>
  <c r="K78" i="4"/>
  <c r="F66" i="4"/>
  <c r="J81" i="4"/>
  <c r="I80" i="4"/>
  <c r="L67" i="4"/>
  <c r="K66" i="4"/>
  <c r="J90" i="4"/>
  <c r="I89" i="4"/>
  <c r="J89" i="4" s="1"/>
  <c r="H90" i="4"/>
  <c r="F61" i="4"/>
  <c r="L105" i="4"/>
  <c r="K104" i="4"/>
  <c r="L90" i="4"/>
  <c r="K89" i="4"/>
  <c r="J106" i="4"/>
  <c r="K96" i="4"/>
  <c r="L71" i="4"/>
  <c r="G74" i="4"/>
  <c r="F73" i="4"/>
  <c r="K91" i="4"/>
  <c r="K53" i="4"/>
  <c r="J67" i="4"/>
  <c r="I66" i="4"/>
  <c r="K101" i="4"/>
  <c r="G97" i="4"/>
  <c r="F96" i="4"/>
  <c r="J92" i="4"/>
  <c r="I91" i="4"/>
  <c r="J77" i="4"/>
  <c r="K73" i="4"/>
  <c r="I53" i="4"/>
  <c r="J102" i="4"/>
  <c r="I101" i="4"/>
  <c r="F91" i="4"/>
  <c r="L81" i="4"/>
  <c r="K80" i="4"/>
  <c r="I73" i="4"/>
  <c r="L70" i="4"/>
  <c r="L59" i="4"/>
  <c r="J105" i="4"/>
  <c r="G102" i="4"/>
  <c r="G87" i="4"/>
  <c r="H71" i="4"/>
  <c r="H62" i="4"/>
  <c r="G62" i="4"/>
  <c r="H106" i="4"/>
  <c r="G106" i="4"/>
  <c r="H92" i="4"/>
  <c r="G92" i="4"/>
  <c r="H57" i="4"/>
  <c r="G57" i="4"/>
  <c r="G105" i="4"/>
  <c r="G94" i="4"/>
  <c r="G90" i="4"/>
  <c r="G85" i="4"/>
  <c r="G81" i="4"/>
  <c r="G76" i="4"/>
  <c r="G71" i="4"/>
  <c r="G67" i="4"/>
  <c r="J65" i="4"/>
  <c r="G65" i="4"/>
  <c r="G56" i="4"/>
  <c r="G78" i="4"/>
  <c r="G100" i="4"/>
  <c r="G93" i="4"/>
  <c r="G84" i="4"/>
  <c r="G79" i="4"/>
  <c r="G75" i="4"/>
  <c r="G70" i="4"/>
  <c r="G63" i="4"/>
  <c r="G55" i="4"/>
  <c r="G89" i="4"/>
  <c r="H94" i="4"/>
  <c r="H67" i="4"/>
  <c r="H105" i="4"/>
  <c r="H81" i="4"/>
  <c r="H59" i="4"/>
  <c r="H76" i="4"/>
  <c r="L106" i="4"/>
  <c r="J103" i="4"/>
  <c r="L102" i="4"/>
  <c r="J97" i="4"/>
  <c r="L95" i="4"/>
  <c r="L92" i="4"/>
  <c r="L87" i="4"/>
  <c r="J83" i="4"/>
  <c r="L82" i="4"/>
  <c r="H79" i="4"/>
  <c r="L77" i="4"/>
  <c r="J74" i="4"/>
  <c r="L72" i="4"/>
  <c r="J69" i="4"/>
  <c r="L68" i="4"/>
  <c r="J62" i="4"/>
  <c r="L60" i="4"/>
  <c r="J58" i="4"/>
  <c r="L57" i="4"/>
  <c r="J54" i="4"/>
  <c r="H93" i="4"/>
  <c r="H84" i="4"/>
  <c r="H63" i="4"/>
  <c r="H103" i="4"/>
  <c r="H97" i="4"/>
  <c r="H88" i="4"/>
  <c r="H83" i="4"/>
  <c r="H74" i="4"/>
  <c r="H69" i="4"/>
  <c r="H58" i="4"/>
  <c r="H54" i="4"/>
  <c r="H100" i="4"/>
  <c r="H75" i="4"/>
  <c r="H70" i="4"/>
  <c r="H55" i="4"/>
  <c r="L103" i="4"/>
  <c r="H102" i="4"/>
  <c r="J100" i="4"/>
  <c r="L97" i="4"/>
  <c r="H95" i="4"/>
  <c r="J93" i="4"/>
  <c r="L88" i="4"/>
  <c r="H87" i="4"/>
  <c r="J84" i="4"/>
  <c r="L83" i="4"/>
  <c r="H82" i="4"/>
  <c r="J79" i="4"/>
  <c r="H77" i="4"/>
  <c r="J75" i="4"/>
  <c r="L74" i="4"/>
  <c r="H72" i="4"/>
  <c r="J70" i="4"/>
  <c r="L69" i="4"/>
  <c r="H68" i="4"/>
  <c r="J63" i="4"/>
  <c r="L62" i="4"/>
  <c r="H60" i="4"/>
  <c r="L58" i="4"/>
  <c r="J55" i="4"/>
  <c r="L54" i="4"/>
  <c r="J24" i="5"/>
  <c r="J11" i="5"/>
  <c r="I47" i="5"/>
  <c r="J49" i="5"/>
  <c r="K61" i="5"/>
  <c r="J58" i="5"/>
  <c r="J44" i="5"/>
  <c r="I36" i="5"/>
  <c r="K44" i="5"/>
  <c r="J78" i="4"/>
  <c r="K24" i="5"/>
  <c r="J64" i="5"/>
  <c r="K64" i="5"/>
  <c r="I55" i="5"/>
  <c r="I49" i="5"/>
  <c r="I20" i="5"/>
  <c r="J47" i="5"/>
  <c r="K55" i="5"/>
  <c r="J104" i="4"/>
  <c r="I31" i="5"/>
  <c r="L89" i="4" l="1"/>
  <c r="J73" i="4"/>
  <c r="L66" i="4"/>
  <c r="L91" i="4"/>
  <c r="J61" i="4"/>
  <c r="J101" i="4"/>
  <c r="J96" i="4"/>
  <c r="J91" i="4"/>
  <c r="L101" i="4"/>
  <c r="I107" i="4"/>
  <c r="F107" i="4"/>
  <c r="K107" i="4"/>
  <c r="L53" i="4"/>
  <c r="J53" i="4"/>
  <c r="J86" i="4"/>
  <c r="J66" i="4"/>
  <c r="L73" i="4"/>
  <c r="J80" i="4"/>
  <c r="L61" i="4"/>
  <c r="L78" i="4"/>
  <c r="L104" i="4"/>
  <c r="L80" i="4"/>
  <c r="L96" i="4"/>
  <c r="I64" i="5"/>
  <c r="F108" i="4" l="1"/>
  <c r="I108" i="4"/>
  <c r="J107" i="4"/>
  <c r="K108" i="4"/>
  <c r="L107" i="4"/>
  <c r="H61" i="5"/>
  <c r="H104" i="4"/>
  <c r="H101" i="4"/>
  <c r="H58" i="5"/>
  <c r="H96" i="4"/>
  <c r="H55" i="5"/>
  <c r="H49" i="5"/>
  <c r="H91" i="4"/>
  <c r="H47" i="5"/>
  <c r="H89" i="4"/>
  <c r="H86" i="4"/>
  <c r="H44" i="5"/>
  <c r="H38" i="5"/>
  <c r="H80" i="4"/>
  <c r="H36" i="5"/>
  <c r="H78" i="4"/>
  <c r="H31" i="5"/>
  <c r="H73" i="4"/>
  <c r="H66" i="4"/>
  <c r="H24" i="5"/>
  <c r="H20" i="5"/>
  <c r="H61" i="4"/>
  <c r="H53" i="4"/>
  <c r="H11" i="5"/>
  <c r="J108" i="4" l="1"/>
  <c r="L108" i="4"/>
  <c r="G61" i="5"/>
  <c r="G104" i="4"/>
  <c r="G101" i="4"/>
  <c r="G58" i="5"/>
  <c r="G96" i="4"/>
  <c r="G55" i="5"/>
  <c r="G91" i="4"/>
  <c r="G49" i="5"/>
  <c r="G86" i="4"/>
  <c r="G44" i="5"/>
  <c r="G80" i="4"/>
  <c r="G38" i="5"/>
  <c r="G73" i="4"/>
  <c r="G31" i="5"/>
  <c r="G66" i="4"/>
  <c r="G24" i="5"/>
  <c r="G20" i="5"/>
  <c r="G61" i="4"/>
  <c r="H64" i="5"/>
  <c r="G11" i="5"/>
  <c r="G53" i="4"/>
  <c r="H108" i="4" l="1"/>
  <c r="H107" i="4"/>
  <c r="G64" i="5"/>
  <c r="D108" i="4" l="1"/>
  <c r="G108" i="4" s="1"/>
  <c r="G107" i="4"/>
</calcChain>
</file>

<file path=xl/sharedStrings.xml><?xml version="1.0" encoding="utf-8"?>
<sst xmlns="http://schemas.openxmlformats.org/spreadsheetml/2006/main" count="215" uniqueCount="135">
  <si>
    <t>ВСЕГО РАСХОДОВ</t>
  </si>
  <si>
    <t>000000000000000000000000000000000000000000000000000000000000000000000000000000000000000000000000000000000000000000000000000000000000000</t>
  </si>
  <si>
    <t>Обслуживание государственного внутреннего и муниципального долга</t>
  </si>
  <si>
    <t/>
  </si>
  <si>
    <t>Обслуживание государственного и муниципального долга</t>
  </si>
  <si>
    <t>Другие вопросы в области средств массовой информации</t>
  </si>
  <si>
    <t>Периодическая печать и издательства</t>
  </si>
  <si>
    <t>СРЕДСТВА МАССОВОЙ ИНФОРМАЦИИ</t>
  </si>
  <si>
    <t>Другие вопросы в области физической культуры и спорта</t>
  </si>
  <si>
    <t xml:space="preserve">Физическая культура 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</si>
  <si>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</si>
  <si>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</si>
  <si>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</si>
  <si>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</si>
  <si>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Социальное обслуживание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</si>
  <si>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</si>
  <si>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</si>
  <si>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</si>
  <si>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</si>
  <si>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</si>
  <si>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</si>
  <si>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</si>
  <si>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</si>
  <si>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</si>
  <si>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</si>
  <si>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</si>
  <si>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</si>
  <si>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</si>
  <si>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</si>
  <si>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</si>
  <si>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</si>
  <si>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</si>
  <si>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</si>
  <si>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</si>
  <si>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</si>
  <si>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</si>
  <si>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Связь и информатика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</si>
  <si>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</si>
  <si>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</si>
  <si>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</si>
  <si>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</si>
  <si>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</si>
  <si>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</si>
  <si>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</si>
  <si>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Органы юстиции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</si>
  <si>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</si>
  <si>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</si>
  <si>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</si>
  <si>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</si>
  <si>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</si>
  <si>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</si>
  <si>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</si>
  <si>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</si>
  <si>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</si>
  <si>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Сумма 
на 2020 год</t>
  </si>
  <si>
    <t>Сумма
 на 2019 год</t>
  </si>
  <si>
    <t>Наименование</t>
  </si>
  <si>
    <t>Рз Пр</t>
  </si>
  <si>
    <t>Рз(код)</t>
  </si>
  <si>
    <t>Сумма
 на 2018 год</t>
  </si>
  <si>
    <t>Пр</t>
  </si>
  <si>
    <t>Рз</t>
  </si>
  <si>
    <t>к  пояснительной записке</t>
  </si>
  <si>
    <t xml:space="preserve">Исполнено за
2016 год
</t>
  </si>
  <si>
    <t xml:space="preserve">Ожидаемое 
исполнение
за 2017 год
</t>
  </si>
  <si>
    <t>Сведения о расходах бюджета  города Ханты-Мансийска  по разделам и подразделам классификации расходов бюджетов на 2018 год и на плановый период 2019 и 2020 годов в сравнении с ожидаемым исполнением за 2017 год и отчетом за 2016 год</t>
  </si>
  <si>
    <t>Приложение  9</t>
  </si>
  <si>
    <t>(тыс. рублей)</t>
  </si>
  <si>
    <t>Обеспечение проведения выборов и референдумов</t>
  </si>
  <si>
    <t>Массовый спорт</t>
  </si>
  <si>
    <t>Спорт высших достижений</t>
  </si>
  <si>
    <t>Защита населения и территории от чрезвычайных ситуаций природного и техногенного характера, пожарная безопасность</t>
  </si>
  <si>
    <t>Приложение  1</t>
  </si>
  <si>
    <t>Код</t>
  </si>
  <si>
    <t xml:space="preserve">2023 год </t>
  </si>
  <si>
    <t xml:space="preserve">2024 год </t>
  </si>
  <si>
    <t xml:space="preserve">2025 год </t>
  </si>
  <si>
    <t>отчет</t>
  </si>
  <si>
    <t>проект</t>
  </si>
  <si>
    <t>% к 2024 году</t>
  </si>
  <si>
    <t>Налог на доходы физических лиц</t>
  </si>
  <si>
    <t>Акцизы по подакцизным товарам (продукции), производимым на территории Российской Федерации</t>
  </si>
  <si>
    <t>Налог на имущество физических лиц</t>
  </si>
  <si>
    <t xml:space="preserve">Транспортный налог </t>
  </si>
  <si>
    <t>Земельный налог</t>
  </si>
  <si>
    <t>Государственная пошлина, сборы</t>
  </si>
  <si>
    <t>Дотации</t>
  </si>
  <si>
    <t>Субсидии</t>
  </si>
  <si>
    <t>Субвенции</t>
  </si>
  <si>
    <t>Иные межбюджетные трансферты</t>
  </si>
  <si>
    <t>ДОХОДЫ</t>
  </si>
  <si>
    <t>НАЛОГОВЫЕ И НЕНАЛОГОВЫЕ ДОХОДЫ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</si>
  <si>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</si>
  <si>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</si>
  <si>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</si>
  <si>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</si>
  <si>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</si>
  <si>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</si>
  <si>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 с  применением патентной    системы    налогообложения,  зачисляемый в бюджеты городских округов</t>
  </si>
  <si>
    <t>НАЛОГИ НА ИМУЩЕСТВО</t>
  </si>
  <si>
    <t>Государственная пошлина по делам, рассматриваемым в судах общей юрисдикции, мировыми судьями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</si>
  <si>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</si>
  <si>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</si>
  <si>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</si>
  <si>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</si>
  <si>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</si>
  <si>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</si>
  <si>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</si>
  <si>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</si>
  <si>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</si>
  <si>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Доходы от компенсации затрат государства</t>
  </si>
  <si>
    <t>ДОХОДЫ ОТ ПРОДАЖИ МАТЕРИАЛЬНЫХ И НЕМАТЕРИАЛЬНЫХ АКТИВОВ</t>
  </si>
  <si>
    <t>Доходы от продажи квартир</t>
  </si>
  <si>
    <t>Доходы от продажи земельных участков, находящихся в государственной и муниципальной собственности</t>
  </si>
  <si>
    <t>ШТРАФЫ, САНКЦИИ, ВОЗМЕЩЕНИЕ УЩЕРБА</t>
  </si>
  <si>
    <t>ПРОЧИЕ НЕНАЛОГОВЫЕ ДОХОДЫ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</si>
  <si>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</si>
  <si>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</si>
  <si>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ПРОЧИЕ БЕЗВОЗМЕЗДНЫЕ ПОСТУПЛЕНИЯ</t>
  </si>
  <si>
    <t xml:space="preserve">Возврат остатков субсидий, субвенций и иных межбюджетных трансфертов, имеющих целевое назначение, прошлых лет </t>
  </si>
  <si>
    <t>ДОХОДЫ ВСЕГО</t>
  </si>
  <si>
    <t>РАСХОДЫ</t>
  </si>
  <si>
    <t>Источники финансирования дефицита бюджетов - всего</t>
  </si>
  <si>
    <t>Бюджетные кредиты из других бюджетов бюджетной системы Российской Федерации</t>
  </si>
  <si>
    <t>Изменение остатков средств на счетах по учету средств бюджетов</t>
  </si>
  <si>
    <t>ДЕФИЦИТ/ПРОФИЦИТ</t>
  </si>
  <si>
    <t>Кредиты кредитных организаций в валюте Российской Федерации</t>
  </si>
  <si>
    <t>% к 2025 году</t>
  </si>
  <si>
    <t>Основные параметры бюджета города Ханты-Мансийска на 2025 год и плановый период 2026 и 2027 годов</t>
  </si>
  <si>
    <t xml:space="preserve">2026 год </t>
  </si>
  <si>
    <t xml:space="preserve">2027 год </t>
  </si>
  <si>
    <t>в % к 2023 году</t>
  </si>
  <si>
    <t>% к 2026 году</t>
  </si>
  <si>
    <t>план</t>
  </si>
  <si>
    <t>Иные источники внутреннего финансирования дефицитов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</si>
</sst>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;[Red]\-#,##0.0"/>
    <numFmt numFmtId="165" formatCode="00"/>
    <numFmt numFmtId="166" formatCode="0000"/>
    <numFmt numFmtId="167" formatCode="#,##0.00_ ;[Red]\-#,##0.00\ "/>
    <numFmt numFmtId="168" formatCode="_-* #,##0.0_р_._-;\-* #,##0.0_р_._-;_-* &quot;-&quot;_р_._-;_-@_-"/>
    <numFmt numFmtId="169" formatCode="#,##0.0"/>
    <numFmt numFmtId="170" formatCode="0.0%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Arial"/>
      <family val="2"/>
      <charset val="204"/>
    </font>
    <font>
      <sz val="14"/>
      <name val="Arial"/>
      <family val="2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b/>
      <sz val="13"/>
      <name val="Times New Roman CYR"/>
      <charset val="204"/>
    </font>
    <font>
      <sz val="13"/>
      <name val="Times New Roman CYR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9" fontId="15" fillId="0" borderId="0" applyFont="0" applyFill="0" applyBorder="0" applyAlignment="0" applyProtection="0"/>
  </cellStyleXfs>
  <cellXfs count="13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164" fontId="2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vertical="top" wrapText="1"/>
      <protection hidden="1"/>
    </xf>
    <xf numFmtId="164" fontId="3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vertical="top" wrapText="1"/>
      <protection hidden="1"/>
    </xf>
    <xf numFmtId="0" fontId="4" fillId="0" borderId="2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protection hidden="1"/>
    </xf>
    <xf numFmtId="0" fontId="4" fillId="0" borderId="3" xfId="1" applyFont="1" applyFill="1" applyBorder="1" applyAlignment="1" applyProtection="1">
      <protection hidden="1"/>
    </xf>
    <xf numFmtId="0" fontId="4" fillId="0" borderId="0" xfId="1" applyNumberFormat="1" applyFont="1" applyFill="1" applyAlignment="1" applyProtection="1"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5" xfId="1" applyFont="1" applyFill="1" applyBorder="1" applyAlignment="1" applyProtection="1">
      <protection hidden="1"/>
    </xf>
    <xf numFmtId="0" fontId="4" fillId="0" borderId="6" xfId="1" applyFont="1" applyFill="1" applyBorder="1" applyAlignment="1" applyProtection="1">
      <protection hidden="1"/>
    </xf>
    <xf numFmtId="0" fontId="4" fillId="0" borderId="7" xfId="1" applyNumberFormat="1" applyFont="1" applyFill="1" applyBorder="1" applyAlignment="1" applyProtection="1">
      <protection hidden="1"/>
    </xf>
    <xf numFmtId="165" fontId="4" fillId="0" borderId="10" xfId="1" applyNumberFormat="1" applyFont="1" applyFill="1" applyBorder="1" applyAlignment="1" applyProtection="1">
      <alignment horizontal="center" vertical="center"/>
      <protection hidden="1"/>
    </xf>
    <xf numFmtId="165" fontId="4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10" xfId="1" applyNumberFormat="1" applyFont="1" applyFill="1" applyBorder="1" applyAlignment="1" applyProtection="1">
      <alignment horizontal="left" vertical="center" wrapText="1"/>
      <protection hidden="1"/>
    </xf>
    <xf numFmtId="166" fontId="4" fillId="0" borderId="11" xfId="1" applyNumberFormat="1" applyFont="1" applyFill="1" applyBorder="1" applyAlignment="1" applyProtection="1">
      <alignment wrapText="1"/>
      <protection hidden="1"/>
    </xf>
    <xf numFmtId="166" fontId="5" fillId="0" borderId="12" xfId="1" applyNumberFormat="1" applyFont="1" applyFill="1" applyBorder="1" applyAlignment="1" applyProtection="1">
      <alignment wrapText="1"/>
      <protection hidden="1"/>
    </xf>
    <xf numFmtId="165" fontId="5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2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4" xfId="1" applyNumberFormat="1" applyFont="1" applyFill="1" applyBorder="1" applyAlignment="1" applyProtection="1">
      <alignment horizontal="center" vertical="center"/>
      <protection hidden="1"/>
    </xf>
    <xf numFmtId="165" fontId="4" fillId="0" borderId="13" xfId="1" applyNumberFormat="1" applyFont="1" applyFill="1" applyBorder="1" applyAlignment="1" applyProtection="1">
      <alignment horizontal="center" vertical="center"/>
      <protection hidden="1"/>
    </xf>
    <xf numFmtId="0" fontId="4" fillId="0" borderId="14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8" xfId="1" applyNumberFormat="1" applyFont="1" applyFill="1" applyBorder="1" applyAlignment="1" applyProtection="1">
      <alignment horizontal="center" vertical="center"/>
      <protection hidden="1"/>
    </xf>
    <xf numFmtId="165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6" fillId="0" borderId="0" xfId="1" applyFont="1" applyFill="1" applyProtection="1">
      <protection hidden="1"/>
    </xf>
    <xf numFmtId="0" fontId="4" fillId="0" borderId="0" xfId="1" applyFont="1" applyFill="1" applyProtection="1">
      <protection hidden="1"/>
    </xf>
    <xf numFmtId="0" fontId="4" fillId="0" borderId="18" xfId="1" applyFont="1" applyFill="1" applyBorder="1" applyProtection="1">
      <protection hidden="1"/>
    </xf>
    <xf numFmtId="0" fontId="4" fillId="0" borderId="0" xfId="1" applyNumberFormat="1" applyFont="1" applyFill="1" applyAlignment="1" applyProtection="1">
      <alignment horizontal="right" vertical="top" wrapText="1"/>
      <protection hidden="1"/>
    </xf>
    <xf numFmtId="0" fontId="4" fillId="0" borderId="0" xfId="1" applyNumberFormat="1" applyFont="1" applyFill="1" applyAlignment="1" applyProtection="1">
      <alignment horizontal="center"/>
      <protection hidden="1"/>
    </xf>
    <xf numFmtId="0" fontId="3" fillId="0" borderId="0" xfId="1" applyFont="1" applyFill="1" applyAlignment="1" applyProtection="1">
      <protection hidden="1"/>
    </xf>
    <xf numFmtId="0" fontId="7" fillId="0" borderId="0" xfId="1" applyFont="1" applyFill="1" applyProtection="1">
      <protection hidden="1"/>
    </xf>
    <xf numFmtId="0" fontId="3" fillId="0" borderId="0" xfId="1" applyFont="1" applyFill="1" applyProtection="1">
      <protection hidden="1"/>
    </xf>
    <xf numFmtId="0" fontId="8" fillId="0" borderId="0" xfId="1" applyFont="1" applyFill="1" applyProtection="1">
      <protection hidden="1"/>
    </xf>
    <xf numFmtId="4" fontId="5" fillId="0" borderId="2" xfId="1" applyNumberFormat="1" applyFont="1" applyFill="1" applyBorder="1" applyAlignment="1" applyProtection="1">
      <alignment horizontal="center" vertical="center"/>
      <protection hidden="1"/>
    </xf>
    <xf numFmtId="4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Border="1" applyAlignment="1" applyProtection="1">
      <alignment horizontal="right"/>
      <protection hidden="1"/>
    </xf>
    <xf numFmtId="0" fontId="4" fillId="0" borderId="0" xfId="1" applyFont="1" applyFill="1" applyBorder="1" applyProtection="1">
      <protection hidden="1"/>
    </xf>
    <xf numFmtId="0" fontId="6" fillId="0" borderId="0" xfId="1" applyFont="1" applyFill="1" applyBorder="1" applyProtection="1">
      <protection hidden="1"/>
    </xf>
    <xf numFmtId="0" fontId="4" fillId="0" borderId="0" xfId="1" applyNumberFormat="1" applyFont="1" applyFill="1" applyBorder="1" applyAlignment="1" applyProtection="1">
      <alignment horizontal="right" vertical="center"/>
      <protection hidden="1"/>
    </xf>
    <xf numFmtId="0" fontId="9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right" wrapText="1"/>
      <protection hidden="1"/>
    </xf>
    <xf numFmtId="0" fontId="1" fillId="0" borderId="0" xfId="1" applyFont="1" applyAlignment="1">
      <alignment horizontal="right"/>
    </xf>
    <xf numFmtId="0" fontId="1" fillId="0" borderId="0" xfId="1" applyBorder="1" applyProtection="1">
      <protection hidden="1"/>
    </xf>
    <xf numFmtId="4" fontId="5" fillId="0" borderId="1" xfId="1" applyNumberFormat="1" applyFont="1" applyFill="1" applyBorder="1" applyAlignment="1" applyProtection="1">
      <alignment horizontal="center" vertical="center"/>
      <protection hidden="1"/>
    </xf>
    <xf numFmtId="4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3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vertical="center"/>
      <protection hidden="1"/>
    </xf>
    <xf numFmtId="0" fontId="10" fillId="0" borderId="0" xfId="0" applyFont="1" applyAlignment="1">
      <alignment wrapText="1"/>
    </xf>
    <xf numFmtId="0" fontId="4" fillId="0" borderId="1" xfId="1" applyNumberFormat="1" applyFont="1" applyFill="1" applyBorder="1" applyAlignment="1" applyProtection="1">
      <alignment horizontal="center" wrapText="1"/>
      <protection hidden="1"/>
    </xf>
    <xf numFmtId="0" fontId="1" fillId="0" borderId="0" xfId="1" applyFill="1"/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14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14" xfId="1" applyNumberFormat="1" applyFont="1" applyFill="1" applyBorder="1" applyAlignment="1" applyProtection="1">
      <alignment horizontal="left" vertical="center" wrapText="1"/>
      <protection hidden="1"/>
    </xf>
    <xf numFmtId="4" fontId="4" fillId="2" borderId="2" xfId="1" applyNumberFormat="1" applyFont="1" applyFill="1" applyBorder="1" applyAlignment="1" applyProtection="1">
      <alignment horizontal="center" vertical="center"/>
      <protection hidden="1"/>
    </xf>
    <xf numFmtId="170" fontId="13" fillId="2" borderId="2" xfId="2" applyNumberFormat="1" applyFont="1" applyFill="1" applyBorder="1" applyAlignment="1">
      <alignment horizontal="center" vertical="center"/>
    </xf>
    <xf numFmtId="4" fontId="4" fillId="2" borderId="1" xfId="1" applyNumberFormat="1" applyFont="1" applyFill="1" applyBorder="1" applyAlignment="1" applyProtection="1">
      <alignment horizontal="center" vertical="center"/>
      <protection hidden="1"/>
    </xf>
    <xf numFmtId="165" fontId="5" fillId="2" borderId="2" xfId="1" applyNumberFormat="1" applyFont="1" applyFill="1" applyBorder="1" applyAlignment="1" applyProtection="1">
      <alignment horizontal="center" vertical="center"/>
      <protection hidden="1"/>
    </xf>
    <xf numFmtId="0" fontId="5" fillId="2" borderId="2" xfId="1" applyNumberFormat="1" applyFont="1" applyFill="1" applyBorder="1" applyAlignment="1" applyProtection="1">
      <alignment horizontal="left" vertical="center" wrapText="1"/>
      <protection hidden="1"/>
    </xf>
    <xf numFmtId="4" fontId="5" fillId="2" borderId="2" xfId="1" applyNumberFormat="1" applyFont="1" applyFill="1" applyBorder="1" applyAlignment="1" applyProtection="1">
      <alignment horizontal="center" vertical="center"/>
      <protection hidden="1"/>
    </xf>
    <xf numFmtId="170" fontId="14" fillId="2" borderId="2" xfId="2" applyNumberFormat="1" applyFont="1" applyFill="1" applyBorder="1" applyAlignment="1">
      <alignment horizontal="center" vertical="center"/>
    </xf>
    <xf numFmtId="4" fontId="5" fillId="2" borderId="1" xfId="1" applyNumberFormat="1" applyFont="1" applyFill="1" applyBorder="1" applyAlignment="1" applyProtection="1">
      <alignment horizontal="center" vertical="center"/>
      <protection hidden="1"/>
    </xf>
    <xf numFmtId="165" fontId="4" fillId="2" borderId="9" xfId="1" applyNumberFormat="1" applyFont="1" applyFill="1" applyBorder="1" applyAlignment="1" applyProtection="1">
      <alignment horizontal="center" vertical="center"/>
      <protection hidden="1"/>
    </xf>
    <xf numFmtId="165" fontId="4" fillId="2" borderId="10" xfId="1" applyNumberFormat="1" applyFont="1" applyFill="1" applyBorder="1" applyAlignment="1" applyProtection="1">
      <alignment horizontal="center" vertical="center"/>
      <protection hidden="1"/>
    </xf>
    <xf numFmtId="0" fontId="4" fillId="2" borderId="10" xfId="1" applyNumberFormat="1" applyFont="1" applyFill="1" applyBorder="1" applyAlignment="1" applyProtection="1">
      <alignment horizontal="left" vertical="center" wrapText="1"/>
      <protection hidden="1"/>
    </xf>
    <xf numFmtId="165" fontId="4" fillId="2" borderId="1" xfId="1" applyNumberFormat="1" applyFont="1" applyFill="1" applyBorder="1" applyAlignment="1" applyProtection="1">
      <alignment horizontal="center" vertical="center"/>
      <protection hidden="1"/>
    </xf>
    <xf numFmtId="165" fontId="4" fillId="2" borderId="2" xfId="1" applyNumberFormat="1" applyFont="1" applyFill="1" applyBorder="1" applyAlignment="1" applyProtection="1">
      <alignment horizontal="center" vertical="center"/>
      <protection hidden="1"/>
    </xf>
    <xf numFmtId="0" fontId="4" fillId="2" borderId="2" xfId="1" applyNumberFormat="1" applyFont="1" applyFill="1" applyBorder="1" applyAlignment="1" applyProtection="1">
      <alignment horizontal="left" vertical="center" wrapText="1"/>
      <protection hidden="1"/>
    </xf>
    <xf numFmtId="165" fontId="4" fillId="2" borderId="13" xfId="1" applyNumberFormat="1" applyFont="1" applyFill="1" applyBorder="1" applyAlignment="1" applyProtection="1">
      <alignment horizontal="center" vertical="center"/>
      <protection hidden="1"/>
    </xf>
    <xf numFmtId="165" fontId="4" fillId="2" borderId="14" xfId="1" applyNumberFormat="1" applyFont="1" applyFill="1" applyBorder="1" applyAlignment="1" applyProtection="1">
      <alignment horizontal="center" vertical="center"/>
      <protection hidden="1"/>
    </xf>
    <xf numFmtId="0" fontId="4" fillId="2" borderId="14" xfId="1" applyNumberFormat="1" applyFont="1" applyFill="1" applyBorder="1" applyAlignment="1" applyProtection="1">
      <alignment horizontal="left" vertical="center" wrapText="1"/>
      <protection hidden="1"/>
    </xf>
    <xf numFmtId="165" fontId="4" fillId="2" borderId="4" xfId="1" applyNumberFormat="1" applyFont="1" applyFill="1" applyBorder="1" applyAlignment="1" applyProtection="1">
      <alignment horizontal="center" vertical="center"/>
      <protection hidden="1"/>
    </xf>
    <xf numFmtId="165" fontId="4" fillId="2" borderId="8" xfId="1" applyNumberFormat="1" applyFont="1" applyFill="1" applyBorder="1" applyAlignment="1" applyProtection="1">
      <alignment horizontal="center" vertical="center"/>
      <protection hidden="1"/>
    </xf>
    <xf numFmtId="0" fontId="4" fillId="2" borderId="8" xfId="1" applyNumberFormat="1" applyFont="1" applyFill="1" applyBorder="1" applyAlignment="1" applyProtection="1">
      <alignment horizontal="left" vertical="center" wrapText="1"/>
      <protection hidden="1"/>
    </xf>
    <xf numFmtId="0" fontId="4" fillId="2" borderId="1" xfId="1" applyNumberFormat="1" applyFont="1" applyFill="1" applyBorder="1" applyAlignment="1" applyProtection="1">
      <alignment horizontal="left" vertical="center" wrapText="1"/>
      <protection hidden="1"/>
    </xf>
    <xf numFmtId="0" fontId="4" fillId="2" borderId="2" xfId="1" applyNumberFormat="1" applyFont="1" applyFill="1" applyBorder="1" applyAlignment="1" applyProtection="1">
      <alignment horizontal="center" vertical="center"/>
      <protection hidden="1"/>
    </xf>
    <xf numFmtId="0" fontId="4" fillId="2" borderId="1" xfId="1" applyNumberFormat="1" applyFont="1" applyFill="1" applyBorder="1" applyAlignment="1" applyProtection="1">
      <protection hidden="1"/>
    </xf>
    <xf numFmtId="0" fontId="4" fillId="2" borderId="2" xfId="1" applyNumberFormat="1" applyFont="1" applyFill="1" applyBorder="1" applyAlignment="1" applyProtection="1">
      <protection hidden="1"/>
    </xf>
    <xf numFmtId="0" fontId="5" fillId="2" borderId="2" xfId="1" applyNumberFormat="1" applyFont="1" applyFill="1" applyBorder="1" applyAlignment="1" applyProtection="1">
      <alignment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1" xfId="0" applyNumberFormat="1" applyFont="1" applyFill="1" applyBorder="1" applyAlignment="1">
      <alignment horizontal="left" vertical="center"/>
    </xf>
    <xf numFmtId="0" fontId="11" fillId="0" borderId="1" xfId="0" applyNumberFormat="1" applyFont="1" applyFill="1" applyBorder="1" applyAlignment="1">
      <alignment horizontal="left" vertical="center" wrapText="1"/>
    </xf>
    <xf numFmtId="168" fontId="13" fillId="0" borderId="1" xfId="0" applyNumberFormat="1" applyFont="1" applyFill="1" applyBorder="1" applyAlignment="1">
      <alignment horizontal="center" vertical="center"/>
    </xf>
    <xf numFmtId="0" fontId="12" fillId="0" borderId="1" xfId="0" applyNumberFormat="1" applyFont="1" applyFill="1" applyBorder="1" applyAlignment="1">
      <alignment horizontal="left" vertical="center" wrapText="1"/>
    </xf>
    <xf numFmtId="168" fontId="14" fillId="0" borderId="1" xfId="0" applyNumberFormat="1" applyFont="1" applyFill="1" applyBorder="1" applyAlignment="1">
      <alignment horizontal="center" vertical="center"/>
    </xf>
    <xf numFmtId="170" fontId="13" fillId="0" borderId="2" xfId="2" applyNumberFormat="1" applyFont="1" applyFill="1" applyBorder="1" applyAlignment="1">
      <alignment horizontal="center" vertical="center"/>
    </xf>
    <xf numFmtId="169" fontId="5" fillId="0" borderId="2" xfId="1" applyNumberFormat="1" applyFont="1" applyFill="1" applyBorder="1" applyAlignment="1" applyProtection="1">
      <alignment horizontal="center" vertical="center"/>
      <protection hidden="1"/>
    </xf>
    <xf numFmtId="169" fontId="5" fillId="0" borderId="1" xfId="1" applyNumberFormat="1" applyFont="1" applyFill="1" applyBorder="1" applyAlignment="1" applyProtection="1">
      <alignment horizontal="center" vertical="center"/>
      <protection hidden="1"/>
    </xf>
    <xf numFmtId="170" fontId="14" fillId="0" borderId="2" xfId="2" applyNumberFormat="1" applyFont="1" applyFill="1" applyBorder="1" applyAlignment="1">
      <alignment horizontal="center" vertical="center"/>
    </xf>
    <xf numFmtId="169" fontId="4" fillId="0" borderId="2" xfId="1" applyNumberFormat="1" applyFont="1" applyFill="1" applyBorder="1" applyAlignment="1" applyProtection="1">
      <alignment horizontal="center" vertical="center"/>
      <protection hidden="1"/>
    </xf>
    <xf numFmtId="169" fontId="4" fillId="0" borderId="1" xfId="1" applyNumberFormat="1" applyFont="1" applyFill="1" applyBorder="1" applyAlignment="1" applyProtection="1">
      <alignment horizontal="center" vertical="center"/>
      <protection hidden="1"/>
    </xf>
    <xf numFmtId="0" fontId="12" fillId="0" borderId="1" xfId="0" applyNumberFormat="1" applyFont="1" applyFill="1" applyBorder="1" applyAlignment="1">
      <alignment horizontal="left" vertical="center"/>
    </xf>
    <xf numFmtId="0" fontId="11" fillId="0" borderId="10" xfId="0" applyNumberFormat="1" applyFont="1" applyFill="1" applyBorder="1" applyAlignment="1">
      <alignment horizontal="left" vertical="center" wrapText="1"/>
    </xf>
    <xf numFmtId="168" fontId="14" fillId="0" borderId="2" xfId="0" applyNumberFormat="1" applyFont="1" applyFill="1" applyBorder="1" applyAlignment="1">
      <alignment horizontal="center" vertical="center"/>
    </xf>
    <xf numFmtId="0" fontId="5" fillId="0" borderId="10" xfId="1" applyNumberFormat="1" applyFont="1" applyFill="1" applyBorder="1" applyAlignment="1" applyProtection="1">
      <alignment horizontal="left" vertical="center" wrapText="1"/>
      <protection hidden="1"/>
    </xf>
    <xf numFmtId="0" fontId="5" fillId="0" borderId="2" xfId="1" applyNumberFormat="1" applyFont="1" applyFill="1" applyBorder="1" applyAlignment="1" applyProtection="1">
      <alignment vertical="center" wrapText="1"/>
      <protection hidden="1"/>
    </xf>
    <xf numFmtId="169" fontId="2" fillId="0" borderId="0" xfId="1" applyNumberFormat="1" applyFont="1" applyFill="1" applyAlignment="1" applyProtection="1">
      <protection hidden="1"/>
    </xf>
    <xf numFmtId="0" fontId="8" fillId="0" borderId="0" xfId="1" applyFont="1" applyAlignment="1">
      <alignment horizontal="right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wrapText="1"/>
      <protection hidden="1"/>
    </xf>
    <xf numFmtId="0" fontId="4" fillId="0" borderId="11" xfId="1" applyNumberFormat="1" applyFont="1" applyFill="1" applyBorder="1" applyAlignment="1" applyProtection="1">
      <alignment horizontal="center" wrapText="1"/>
      <protection hidden="1"/>
    </xf>
    <xf numFmtId="0" fontId="4" fillId="0" borderId="15" xfId="1" applyNumberFormat="1" applyFont="1" applyFill="1" applyBorder="1" applyAlignment="1" applyProtection="1">
      <alignment horizontal="center" wrapText="1"/>
      <protection hidden="1"/>
    </xf>
    <xf numFmtId="0" fontId="4" fillId="0" borderId="0" xfId="1" applyNumberFormat="1" applyFont="1" applyFill="1" applyAlignment="1" applyProtection="1">
      <alignment horizontal="right" wrapText="1"/>
      <protection hidden="1"/>
    </xf>
    <xf numFmtId="0" fontId="9" fillId="0" borderId="0" xfId="1" applyFont="1" applyAlignment="1">
      <alignment horizontal="right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0" xfId="0" applyFont="1" applyAlignment="1">
      <alignment horizontal="center" wrapText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0" fontId="4" fillId="0" borderId="15" xfId="1" applyNumberFormat="1" applyFont="1" applyFill="1" applyBorder="1" applyAlignment="1" applyProtection="1">
      <alignment horizontal="center"/>
      <protection hidden="1"/>
    </xf>
  </cellXfs>
  <cellStyles count="3">
    <cellStyle name="Обычный" xfId="0" builtinId="0"/>
    <cellStyle name="Обычный 2" xfId="1"/>
    <cellStyle name="Процентный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15"/>
  <sheetViews>
    <sheetView showGridLines="0" tabSelected="1" zoomScale="75" zoomScaleNormal="75" workbookViewId="0">
      <pane ySplit="9" topLeftCell="A10" activePane="bottomLeft" state="frozen"/>
      <selection pane="bottomLeft" activeCell="O107" sqref="O105:O107"/>
    </sheetView>
  </sheetViews>
  <sheetFormatPr defaultColWidth="9.140625" defaultRowHeight="12.75" x14ac:dyDescent="0.2"/>
  <cols>
    <col min="1" max="1" width="5.7109375" style="1" customWidth="1"/>
    <col min="2" max="2" width="5.5703125" style="1" customWidth="1"/>
    <col min="3" max="3" width="43.28515625" style="1" customWidth="1"/>
    <col min="4" max="4" width="19.28515625" style="1" customWidth="1"/>
    <col min="5" max="5" width="21.28515625" style="1" customWidth="1"/>
    <col min="6" max="8" width="18.85546875" style="1" customWidth="1"/>
    <col min="9" max="10" width="20.7109375" style="1" customWidth="1"/>
    <col min="11" max="12" width="19.5703125" style="1" customWidth="1"/>
    <col min="13" max="256" width="9.140625" style="1" customWidth="1"/>
    <col min="257" max="16384" width="9.140625" style="1"/>
  </cols>
  <sheetData>
    <row r="1" spans="1:12" ht="16.5" customHeight="1" x14ac:dyDescent="0.3">
      <c r="A1" s="45"/>
      <c r="B1" s="44"/>
      <c r="C1" s="45"/>
      <c r="D1" s="44"/>
      <c r="E1" s="44"/>
      <c r="F1" s="44"/>
      <c r="G1" s="44"/>
      <c r="H1" s="44"/>
      <c r="I1" s="7"/>
      <c r="J1" s="7"/>
      <c r="K1" s="43"/>
      <c r="L1" s="43"/>
    </row>
    <row r="2" spans="1:12" ht="19.5" customHeight="1" x14ac:dyDescent="0.25">
      <c r="A2" s="37"/>
      <c r="B2" s="2"/>
      <c r="C2" s="37"/>
      <c r="D2" s="2"/>
      <c r="E2" s="2"/>
      <c r="F2" s="2"/>
      <c r="G2" s="2"/>
      <c r="H2" s="2"/>
      <c r="I2" s="42"/>
      <c r="J2" s="42"/>
      <c r="K2" s="123" t="s">
        <v>72</v>
      </c>
      <c r="L2" s="123"/>
    </row>
    <row r="3" spans="1:12" ht="18.600000000000001" customHeight="1" x14ac:dyDescent="0.25">
      <c r="A3" s="41"/>
      <c r="B3" s="2"/>
      <c r="C3" s="37"/>
      <c r="D3" s="2"/>
      <c r="E3" s="2"/>
      <c r="F3" s="2"/>
      <c r="G3" s="2"/>
      <c r="H3" s="2"/>
      <c r="I3" s="124" t="s">
        <v>62</v>
      </c>
      <c r="J3" s="124"/>
      <c r="K3" s="124"/>
      <c r="L3" s="124"/>
    </row>
    <row r="4" spans="1:12" ht="42" customHeight="1" x14ac:dyDescent="0.25">
      <c r="A4" s="63"/>
      <c r="B4" s="127" t="s">
        <v>128</v>
      </c>
      <c r="C4" s="127"/>
      <c r="D4" s="127"/>
      <c r="E4" s="127"/>
      <c r="F4" s="127"/>
      <c r="G4" s="127"/>
      <c r="H4" s="127"/>
      <c r="I4" s="127"/>
      <c r="J4" s="127"/>
      <c r="K4" s="127"/>
      <c r="L4" s="63"/>
    </row>
    <row r="5" spans="1:12" ht="13.9" hidden="1" customHeight="1" x14ac:dyDescent="0.25">
      <c r="A5" s="50"/>
      <c r="B5" s="51"/>
      <c r="C5" s="50"/>
      <c r="D5" s="51"/>
      <c r="E5" s="51"/>
      <c r="F5" s="51"/>
      <c r="G5" s="51"/>
      <c r="H5" s="51"/>
      <c r="I5" s="52"/>
      <c r="J5" s="52"/>
      <c r="K5" s="49"/>
      <c r="L5" s="49"/>
    </row>
    <row r="6" spans="1:12" ht="7.9" hidden="1" customHeight="1" x14ac:dyDescent="0.25">
      <c r="A6" s="39"/>
      <c r="B6" s="39"/>
      <c r="C6" s="117"/>
      <c r="D6" s="117"/>
      <c r="E6" s="117"/>
      <c r="F6" s="117"/>
      <c r="G6" s="117"/>
      <c r="H6" s="117"/>
      <c r="I6" s="117"/>
      <c r="J6" s="117"/>
      <c r="K6" s="117"/>
      <c r="L6" s="2"/>
    </row>
    <row r="7" spans="1:12" ht="17.25" customHeight="1" x14ac:dyDescent="0.25">
      <c r="A7" s="39"/>
      <c r="B7" s="38"/>
      <c r="C7" s="39"/>
      <c r="D7" s="38"/>
      <c r="E7" s="38"/>
      <c r="F7" s="38"/>
      <c r="G7" s="38"/>
      <c r="H7" s="38"/>
      <c r="I7" s="37"/>
      <c r="J7" s="37"/>
      <c r="K7" s="55"/>
      <c r="L7" s="115" t="s">
        <v>67</v>
      </c>
    </row>
    <row r="8" spans="1:12" s="65" customFormat="1" ht="17.25" customHeight="1" x14ac:dyDescent="0.25">
      <c r="A8" s="116" t="s">
        <v>73</v>
      </c>
      <c r="B8" s="116"/>
      <c r="C8" s="118" t="s">
        <v>56</v>
      </c>
      <c r="D8" s="64" t="s">
        <v>74</v>
      </c>
      <c r="E8" s="64" t="s">
        <v>75</v>
      </c>
      <c r="F8" s="120" t="s">
        <v>76</v>
      </c>
      <c r="G8" s="121"/>
      <c r="H8" s="122"/>
      <c r="I8" s="120" t="s">
        <v>129</v>
      </c>
      <c r="J8" s="122"/>
      <c r="K8" s="120" t="s">
        <v>130</v>
      </c>
      <c r="L8" s="122"/>
    </row>
    <row r="9" spans="1:12" s="65" customFormat="1" ht="61.5" customHeight="1" x14ac:dyDescent="0.2">
      <c r="A9" s="116"/>
      <c r="B9" s="116"/>
      <c r="C9" s="119"/>
      <c r="D9" s="66" t="s">
        <v>77</v>
      </c>
      <c r="E9" s="97" t="s">
        <v>133</v>
      </c>
      <c r="F9" s="66" t="s">
        <v>78</v>
      </c>
      <c r="G9" s="66" t="s">
        <v>131</v>
      </c>
      <c r="H9" s="66" t="s">
        <v>79</v>
      </c>
      <c r="I9" s="66" t="s">
        <v>78</v>
      </c>
      <c r="J9" s="66" t="s">
        <v>127</v>
      </c>
      <c r="K9" s="66" t="s">
        <v>78</v>
      </c>
      <c r="L9" s="66" t="s">
        <v>132</v>
      </c>
    </row>
    <row r="10" spans="1:12" s="65" customFormat="1" ht="16.5" customHeight="1" x14ac:dyDescent="0.2">
      <c r="A10" s="125">
        <v>1</v>
      </c>
      <c r="B10" s="126"/>
      <c r="C10" s="66">
        <v>2</v>
      </c>
      <c r="D10" s="67">
        <v>3</v>
      </c>
      <c r="E10" s="67">
        <v>4</v>
      </c>
      <c r="F10" s="67">
        <v>5</v>
      </c>
      <c r="G10" s="67">
        <v>6</v>
      </c>
      <c r="H10" s="67">
        <v>7</v>
      </c>
      <c r="I10" s="67">
        <v>8</v>
      </c>
      <c r="J10" s="67">
        <v>9</v>
      </c>
      <c r="K10" s="67">
        <v>10</v>
      </c>
      <c r="L10" s="67">
        <v>11</v>
      </c>
    </row>
    <row r="11" spans="1:12" s="65" customFormat="1" ht="23.25" customHeight="1" x14ac:dyDescent="0.2">
      <c r="A11" s="95"/>
      <c r="B11" s="96"/>
      <c r="C11" s="98" t="s">
        <v>90</v>
      </c>
      <c r="D11" s="48"/>
      <c r="E11" s="102"/>
      <c r="F11" s="48"/>
      <c r="G11" s="48"/>
      <c r="H11" s="48"/>
      <c r="I11" s="48"/>
      <c r="J11" s="48"/>
      <c r="K11" s="58"/>
      <c r="L11" s="58"/>
    </row>
    <row r="12" spans="1:12" s="65" customFormat="1" ht="35.25" customHeight="1" x14ac:dyDescent="0.2">
      <c r="A12" s="125">
        <v>10000</v>
      </c>
      <c r="B12" s="126"/>
      <c r="C12" s="99" t="s">
        <v>91</v>
      </c>
      <c r="D12" s="100">
        <f>D14+D15+D17+D22+D26+D28+D29+D34+D36+D38+D41+D42</f>
        <v>5530127.2000000011</v>
      </c>
      <c r="E12" s="100">
        <f>E14+E15+E17+E22+E26+E28+E29+E34+E36+E38+E41+E42</f>
        <v>5762334</v>
      </c>
      <c r="F12" s="100">
        <f>F14+F15+F17+F22+F26+F28+F29+F34+F36+F38+F41+F42</f>
        <v>6328635.6000000006</v>
      </c>
      <c r="G12" s="103">
        <f>F12/D12</f>
        <v>1.1443924110823345</v>
      </c>
      <c r="H12" s="104">
        <f>F12/E12*100</f>
        <v>109.82764275725773</v>
      </c>
      <c r="I12" s="100">
        <f>I14+I15+I17+I22+I26+I28+I29+I34+I36+I38+I41+I42</f>
        <v>6749000</v>
      </c>
      <c r="J12" s="104">
        <f t="shared" ref="J12:J18" si="0">I12/F12*100</f>
        <v>106.64225951009092</v>
      </c>
      <c r="K12" s="100">
        <f>K14+K15+K17+K22+K26+K28+K29+K34+K36+K38+K41+K42</f>
        <v>6899300.5999999987</v>
      </c>
      <c r="L12" s="105">
        <f>K12/I12*100</f>
        <v>102.22700548229366</v>
      </c>
    </row>
    <row r="13" spans="1:12" s="65" customFormat="1" ht="25.5" customHeight="1" x14ac:dyDescent="0.2">
      <c r="A13" s="125">
        <v>10100</v>
      </c>
      <c r="B13" s="126"/>
      <c r="C13" s="98" t="s">
        <v>92</v>
      </c>
      <c r="D13" s="100">
        <f>D14</f>
        <v>4319917</v>
      </c>
      <c r="E13" s="100">
        <f>E14</f>
        <v>4447382.0999999996</v>
      </c>
      <c r="F13" s="100">
        <f>F14</f>
        <v>4941985.8</v>
      </c>
      <c r="G13" s="103">
        <f t="shared" ref="G13:G74" si="1">F13/D13</f>
        <v>1.1440001740774186</v>
      </c>
      <c r="H13" s="104">
        <f t="shared" ref="H13:H48" si="2">F13/E13*100</f>
        <v>111.12123242120349</v>
      </c>
      <c r="I13" s="100">
        <f>I14</f>
        <v>5324984.8</v>
      </c>
      <c r="J13" s="104">
        <f t="shared" si="0"/>
        <v>107.74990085969085</v>
      </c>
      <c r="K13" s="100">
        <f>K14</f>
        <v>5480531.7999999998</v>
      </c>
      <c r="L13" s="105">
        <f t="shared" ref="L13:L48" si="3">K13/I13*100</f>
        <v>102.92107876063797</v>
      </c>
    </row>
    <row r="14" spans="1:12" s="65" customFormat="1" ht="16.5" customHeight="1" x14ac:dyDescent="0.2">
      <c r="A14" s="125">
        <v>10102</v>
      </c>
      <c r="B14" s="126"/>
      <c r="C14" s="101" t="s">
        <v>80</v>
      </c>
      <c r="D14" s="102">
        <v>4319917</v>
      </c>
      <c r="E14" s="102">
        <v>4447382.0999999996</v>
      </c>
      <c r="F14" s="102">
        <v>4941985.8</v>
      </c>
      <c r="G14" s="106">
        <f t="shared" si="1"/>
        <v>1.1440001740774186</v>
      </c>
      <c r="H14" s="107">
        <f t="shared" si="2"/>
        <v>111.12123242120349</v>
      </c>
      <c r="I14" s="102">
        <v>5324984.8</v>
      </c>
      <c r="J14" s="107">
        <f t="shared" si="0"/>
        <v>107.74990085969085</v>
      </c>
      <c r="K14" s="102">
        <v>5480531.7999999998</v>
      </c>
      <c r="L14" s="108">
        <f t="shared" si="3"/>
        <v>102.92107876063797</v>
      </c>
    </row>
    <row r="15" spans="1:12" s="65" customFormat="1" ht="69.75" customHeight="1" x14ac:dyDescent="0.2">
      <c r="A15" s="125">
        <v>10300</v>
      </c>
      <c r="B15" s="126"/>
      <c r="C15" s="99" t="s">
        <v>93</v>
      </c>
      <c r="D15" s="100">
        <f>D16</f>
        <v>36935.300000000003</v>
      </c>
      <c r="E15" s="100">
        <f>E16</f>
        <v>38927.699999999997</v>
      </c>
      <c r="F15" s="100">
        <f>F16</f>
        <v>40732.699999999997</v>
      </c>
      <c r="G15" s="106">
        <f t="shared" si="1"/>
        <v>1.1028122148730346</v>
      </c>
      <c r="H15" s="104">
        <f t="shared" si="2"/>
        <v>104.63680104398667</v>
      </c>
      <c r="I15" s="100">
        <f>I16</f>
        <v>41954.400000000001</v>
      </c>
      <c r="J15" s="104">
        <f t="shared" si="0"/>
        <v>102.99931013657333</v>
      </c>
      <c r="K15" s="100">
        <f>K16</f>
        <v>43213.1</v>
      </c>
      <c r="L15" s="105">
        <f t="shared" si="3"/>
        <v>103.00016208073527</v>
      </c>
    </row>
    <row r="16" spans="1:12" s="65" customFormat="1" ht="60.75" customHeight="1" x14ac:dyDescent="0.2">
      <c r="A16" s="125">
        <v>10302</v>
      </c>
      <c r="B16" s="126"/>
      <c r="C16" s="101" t="s">
        <v>81</v>
      </c>
      <c r="D16" s="102">
        <v>36935.300000000003</v>
      </c>
      <c r="E16" s="102">
        <v>38927.699999999997</v>
      </c>
      <c r="F16" s="102">
        <v>40732.699999999997</v>
      </c>
      <c r="G16" s="106">
        <f t="shared" si="1"/>
        <v>1.1028122148730346</v>
      </c>
      <c r="H16" s="107">
        <f t="shared" si="2"/>
        <v>104.63680104398667</v>
      </c>
      <c r="I16" s="102">
        <v>41954.400000000001</v>
      </c>
      <c r="J16" s="107">
        <f t="shared" si="0"/>
        <v>102.99931013657333</v>
      </c>
      <c r="K16" s="102">
        <v>43213.1</v>
      </c>
      <c r="L16" s="108">
        <f t="shared" si="3"/>
        <v>103.00016208073527</v>
      </c>
    </row>
    <row r="17" spans="1:12" s="65" customFormat="1" ht="16.5" customHeight="1" x14ac:dyDescent="0.2">
      <c r="A17" s="125">
        <v>10500</v>
      </c>
      <c r="B17" s="126"/>
      <c r="C17" s="99" t="s">
        <v>94</v>
      </c>
      <c r="D17" s="100">
        <f>D18+D19+D20+D21</f>
        <v>569337.60000000009</v>
      </c>
      <c r="E17" s="100">
        <f>E18+E19+E20+E21</f>
        <v>750051.1</v>
      </c>
      <c r="F17" s="100">
        <f>F18+F19+F20+F21</f>
        <v>825523.70000000007</v>
      </c>
      <c r="G17" s="103">
        <f t="shared" si="1"/>
        <v>1.4499722133229913</v>
      </c>
      <c r="H17" s="104">
        <f t="shared" si="2"/>
        <v>110.06232775340241</v>
      </c>
      <c r="I17" s="100">
        <f>I18+I19+I20+I21</f>
        <v>858068.9</v>
      </c>
      <c r="J17" s="104">
        <f t="shared" si="0"/>
        <v>103.94237015848242</v>
      </c>
      <c r="K17" s="100">
        <f>K18+K19+K20+K21</f>
        <v>891903</v>
      </c>
      <c r="L17" s="105">
        <f t="shared" si="3"/>
        <v>103.94305165937141</v>
      </c>
    </row>
    <row r="18" spans="1:12" s="65" customFormat="1" ht="48" customHeight="1" x14ac:dyDescent="0.2">
      <c r="A18" s="125">
        <v>10501</v>
      </c>
      <c r="B18" s="126"/>
      <c r="C18" s="101" t="s">
        <v>95</v>
      </c>
      <c r="D18" s="102">
        <v>570234.30000000005</v>
      </c>
      <c r="E18" s="102">
        <v>712593</v>
      </c>
      <c r="F18" s="102">
        <v>786937.8</v>
      </c>
      <c r="G18" s="106">
        <f t="shared" si="1"/>
        <v>1.3800253685195716</v>
      </c>
      <c r="H18" s="107">
        <f t="shared" si="2"/>
        <v>110.43299611419141</v>
      </c>
      <c r="I18" s="102">
        <v>818415.3</v>
      </c>
      <c r="J18" s="107">
        <f t="shared" si="0"/>
        <v>103.99999847510185</v>
      </c>
      <c r="K18" s="102">
        <v>851151.9</v>
      </c>
      <c r="L18" s="108">
        <f t="shared" si="3"/>
        <v>103.99999853375175</v>
      </c>
    </row>
    <row r="19" spans="1:12" s="65" customFormat="1" ht="33.75" customHeight="1" x14ac:dyDescent="0.2">
      <c r="A19" s="125">
        <v>10502</v>
      </c>
      <c r="B19" s="126"/>
      <c r="C19" s="101" t="s">
        <v>96</v>
      </c>
      <c r="D19" s="102">
        <v>-138.19999999999999</v>
      </c>
      <c r="E19" s="102">
        <v>0</v>
      </c>
      <c r="F19" s="102">
        <v>0</v>
      </c>
      <c r="G19" s="106"/>
      <c r="H19" s="107"/>
      <c r="I19" s="102">
        <v>0</v>
      </c>
      <c r="J19" s="107"/>
      <c r="K19" s="102">
        <v>0</v>
      </c>
      <c r="L19" s="108"/>
    </row>
    <row r="20" spans="1:12" s="65" customFormat="1" ht="16.5" customHeight="1" x14ac:dyDescent="0.2">
      <c r="A20" s="125">
        <v>10503</v>
      </c>
      <c r="B20" s="126"/>
      <c r="C20" s="101" t="s">
        <v>97</v>
      </c>
      <c r="D20" s="102">
        <v>-2721.1</v>
      </c>
      <c r="E20" s="102">
        <v>8769.1</v>
      </c>
      <c r="F20" s="102">
        <v>8960</v>
      </c>
      <c r="G20" s="106">
        <f t="shared" si="1"/>
        <v>-3.292786005659476</v>
      </c>
      <c r="H20" s="107">
        <f t="shared" si="2"/>
        <v>102.17696228803412</v>
      </c>
      <c r="I20" s="102">
        <v>9139</v>
      </c>
      <c r="J20" s="107">
        <f t="shared" ref="J20:J27" si="4">I20/F20*100</f>
        <v>101.99776785714285</v>
      </c>
      <c r="K20" s="102">
        <v>9321</v>
      </c>
      <c r="L20" s="108">
        <f t="shared" si="3"/>
        <v>101.99146514935988</v>
      </c>
    </row>
    <row r="21" spans="1:12" s="65" customFormat="1" ht="56.25" customHeight="1" x14ac:dyDescent="0.2">
      <c r="A21" s="125">
        <v>10504</v>
      </c>
      <c r="B21" s="126"/>
      <c r="C21" s="101" t="s">
        <v>98</v>
      </c>
      <c r="D21" s="102">
        <v>1962.6</v>
      </c>
      <c r="E21" s="102">
        <v>28689</v>
      </c>
      <c r="F21" s="102">
        <v>29625.9</v>
      </c>
      <c r="G21" s="106">
        <f t="shared" si="1"/>
        <v>15.095230816264142</v>
      </c>
      <c r="H21" s="107">
        <f t="shared" si="2"/>
        <v>103.26571159677927</v>
      </c>
      <c r="I21" s="102">
        <v>30514.6</v>
      </c>
      <c r="J21" s="107">
        <f t="shared" si="4"/>
        <v>102.9997400922841</v>
      </c>
      <c r="K21" s="102">
        <v>31430.1</v>
      </c>
      <c r="L21" s="108">
        <f t="shared" si="3"/>
        <v>103.00020318142791</v>
      </c>
    </row>
    <row r="22" spans="1:12" s="65" customFormat="1" ht="16.5" customHeight="1" x14ac:dyDescent="0.2">
      <c r="A22" s="125">
        <v>10600</v>
      </c>
      <c r="B22" s="126"/>
      <c r="C22" s="99" t="s">
        <v>99</v>
      </c>
      <c r="D22" s="100">
        <f>D23+D24+D25</f>
        <v>158075.09999999998</v>
      </c>
      <c r="E22" s="100">
        <f>E23+E24+E25</f>
        <v>155184</v>
      </c>
      <c r="F22" s="100">
        <f>F23+F24+F25</f>
        <v>173158</v>
      </c>
      <c r="G22" s="103">
        <f t="shared" si="1"/>
        <v>1.0954160395913084</v>
      </c>
      <c r="H22" s="104">
        <f t="shared" si="2"/>
        <v>111.58237962676564</v>
      </c>
      <c r="I22" s="100">
        <f>I23+I24+I25</f>
        <v>180701.8</v>
      </c>
      <c r="J22" s="104">
        <f t="shared" si="4"/>
        <v>104.35659917531966</v>
      </c>
      <c r="K22" s="100">
        <f>K23+K24+K25</f>
        <v>188642.6</v>
      </c>
      <c r="L22" s="105">
        <f t="shared" si="3"/>
        <v>104.39442219169925</v>
      </c>
    </row>
    <row r="23" spans="1:12" s="65" customFormat="1" ht="16.5" customHeight="1" x14ac:dyDescent="0.2">
      <c r="A23" s="125">
        <v>10601</v>
      </c>
      <c r="B23" s="126"/>
      <c r="C23" s="101" t="s">
        <v>82</v>
      </c>
      <c r="D23" s="102">
        <v>44213.7</v>
      </c>
      <c r="E23" s="102">
        <v>38821</v>
      </c>
      <c r="F23" s="102">
        <v>51283</v>
      </c>
      <c r="G23" s="106">
        <f t="shared" si="1"/>
        <v>1.1598893555617378</v>
      </c>
      <c r="H23" s="107">
        <f t="shared" si="2"/>
        <v>132.10118234975917</v>
      </c>
      <c r="I23" s="102">
        <v>55229.8</v>
      </c>
      <c r="J23" s="107">
        <f t="shared" si="4"/>
        <v>107.696117621824</v>
      </c>
      <c r="K23" s="102">
        <v>59466.6</v>
      </c>
      <c r="L23" s="108">
        <f t="shared" si="3"/>
        <v>107.67122097128723</v>
      </c>
    </row>
    <row r="24" spans="1:12" s="65" customFormat="1" ht="16.5" customHeight="1" x14ac:dyDescent="0.2">
      <c r="A24" s="125">
        <v>10604</v>
      </c>
      <c r="B24" s="126"/>
      <c r="C24" s="101" t="s">
        <v>83</v>
      </c>
      <c r="D24" s="102">
        <v>37085.199999999997</v>
      </c>
      <c r="E24" s="102">
        <v>41193</v>
      </c>
      <c r="F24" s="102">
        <v>42428</v>
      </c>
      <c r="G24" s="106">
        <f t="shared" si="1"/>
        <v>1.1440682536429627</v>
      </c>
      <c r="H24" s="107">
        <f t="shared" si="2"/>
        <v>102.99808219843176</v>
      </c>
      <c r="I24" s="102">
        <v>43702</v>
      </c>
      <c r="J24" s="107">
        <f t="shared" si="4"/>
        <v>103.00273404355613</v>
      </c>
      <c r="K24" s="102">
        <v>45013</v>
      </c>
      <c r="L24" s="108">
        <f t="shared" si="3"/>
        <v>102.99986270651229</v>
      </c>
    </row>
    <row r="25" spans="1:12" s="65" customFormat="1" ht="16.5" customHeight="1" x14ac:dyDescent="0.2">
      <c r="A25" s="125">
        <v>10606</v>
      </c>
      <c r="B25" s="126"/>
      <c r="C25" s="101" t="s">
        <v>84</v>
      </c>
      <c r="D25" s="102">
        <v>76776.2</v>
      </c>
      <c r="E25" s="102">
        <v>75170</v>
      </c>
      <c r="F25" s="102">
        <v>79447</v>
      </c>
      <c r="G25" s="106">
        <f t="shared" si="1"/>
        <v>1.0347868219578464</v>
      </c>
      <c r="H25" s="107">
        <f t="shared" si="2"/>
        <v>105.68976985499535</v>
      </c>
      <c r="I25" s="102">
        <v>81770</v>
      </c>
      <c r="J25" s="107">
        <f t="shared" si="4"/>
        <v>102.92396188654071</v>
      </c>
      <c r="K25" s="102">
        <v>84163</v>
      </c>
      <c r="L25" s="108">
        <f t="shared" si="3"/>
        <v>102.92650116179527</v>
      </c>
    </row>
    <row r="26" spans="1:12" s="65" customFormat="1" ht="22.5" customHeight="1" x14ac:dyDescent="0.2">
      <c r="A26" s="125">
        <v>10800</v>
      </c>
      <c r="B26" s="126"/>
      <c r="C26" s="99" t="s">
        <v>85</v>
      </c>
      <c r="D26" s="100">
        <f>D27</f>
        <v>32022.9</v>
      </c>
      <c r="E26" s="100">
        <f t="shared" ref="E26:L26" si="5">E27</f>
        <v>37190</v>
      </c>
      <c r="F26" s="100">
        <f t="shared" si="5"/>
        <v>38169</v>
      </c>
      <c r="G26" s="100">
        <f t="shared" si="5"/>
        <v>1.1919282763272532</v>
      </c>
      <c r="H26" s="100">
        <f t="shared" si="5"/>
        <v>102.63242807206238</v>
      </c>
      <c r="I26" s="100">
        <f t="shared" si="5"/>
        <v>39255</v>
      </c>
      <c r="J26" s="100">
        <f t="shared" si="5"/>
        <v>102.84524090230292</v>
      </c>
      <c r="K26" s="100">
        <f t="shared" si="5"/>
        <v>40372</v>
      </c>
      <c r="L26" s="100">
        <f t="shared" si="5"/>
        <v>102.84549738886766</v>
      </c>
    </row>
    <row r="27" spans="1:12" s="65" customFormat="1" ht="61.5" customHeight="1" x14ac:dyDescent="0.2">
      <c r="A27" s="125">
        <v>10803</v>
      </c>
      <c r="B27" s="126"/>
      <c r="C27" s="101" t="s">
        <v>100</v>
      </c>
      <c r="D27" s="102">
        <v>32022.9</v>
      </c>
      <c r="E27" s="102">
        <v>37190</v>
      </c>
      <c r="F27" s="102">
        <v>38169</v>
      </c>
      <c r="G27" s="106">
        <f t="shared" si="1"/>
        <v>1.1919282763272532</v>
      </c>
      <c r="H27" s="107">
        <f t="shared" si="2"/>
        <v>102.63242807206238</v>
      </c>
      <c r="I27" s="102">
        <v>39255</v>
      </c>
      <c r="J27" s="107">
        <f t="shared" si="4"/>
        <v>102.84524090230292</v>
      </c>
      <c r="K27" s="102">
        <v>40372</v>
      </c>
      <c r="L27" s="108">
        <f t="shared" si="3"/>
        <v>102.84549738886766</v>
      </c>
    </row>
    <row r="28" spans="1:12" s="65" customFormat="1" ht="45.75" customHeight="1" x14ac:dyDescent="0.2">
      <c r="A28" s="125">
        <v>10900</v>
      </c>
      <c r="B28" s="126"/>
      <c r="C28" s="99" t="s">
        <v>101</v>
      </c>
      <c r="D28" s="100">
        <v>0.2</v>
      </c>
      <c r="E28" s="100">
        <v>0</v>
      </c>
      <c r="F28" s="100">
        <v>0</v>
      </c>
      <c r="G28" s="106"/>
      <c r="H28" s="107"/>
      <c r="I28" s="100">
        <v>0</v>
      </c>
      <c r="J28" s="107"/>
      <c r="K28" s="100">
        <v>0</v>
      </c>
      <c r="L28" s="108"/>
    </row>
    <row r="29" spans="1:12" s="65" customFormat="1" ht="84.75" customHeight="1" x14ac:dyDescent="0.2">
      <c r="A29" s="125">
        <v>11100</v>
      </c>
      <c r="B29" s="126"/>
      <c r="C29" s="99" t="s">
        <v>102</v>
      </c>
      <c r="D29" s="100">
        <f>D30+D31+D32+D33</f>
        <v>274673.90000000002</v>
      </c>
      <c r="E29" s="100">
        <f>E30+E31+E32+E33</f>
        <v>149492</v>
      </c>
      <c r="F29" s="100">
        <f>F30+F31+F32+F33</f>
        <v>147886</v>
      </c>
      <c r="G29" s="103">
        <f t="shared" si="1"/>
        <v>0.53840572402401532</v>
      </c>
      <c r="H29" s="104">
        <f t="shared" si="2"/>
        <v>98.92569502046932</v>
      </c>
      <c r="I29" s="100">
        <f>I30+I31+I32+I33</f>
        <v>169816</v>
      </c>
      <c r="J29" s="104">
        <f t="shared" ref="J29:J48" si="6">I29/F29*100</f>
        <v>114.82898989762384</v>
      </c>
      <c r="K29" s="100">
        <f>K30+K31+K32+K33</f>
        <v>141645</v>
      </c>
      <c r="L29" s="105">
        <f t="shared" si="3"/>
        <v>83.410868233853108</v>
      </c>
    </row>
    <row r="30" spans="1:12" s="65" customFormat="1" ht="118.5" customHeight="1" x14ac:dyDescent="0.2">
      <c r="A30" s="125">
        <v>11101</v>
      </c>
      <c r="B30" s="126"/>
      <c r="C30" s="101" t="s">
        <v>103</v>
      </c>
      <c r="D30" s="102">
        <v>33801.300000000003</v>
      </c>
      <c r="E30" s="102">
        <v>250</v>
      </c>
      <c r="F30" s="102">
        <v>312</v>
      </c>
      <c r="G30" s="106">
        <f t="shared" si="1"/>
        <v>9.2304142148378898E-3</v>
      </c>
      <c r="H30" s="107">
        <f t="shared" si="2"/>
        <v>124.8</v>
      </c>
      <c r="I30" s="102">
        <v>324</v>
      </c>
      <c r="J30" s="107">
        <f t="shared" si="6"/>
        <v>103.84615384615385</v>
      </c>
      <c r="K30" s="102">
        <v>336</v>
      </c>
      <c r="L30" s="108">
        <f t="shared" si="3"/>
        <v>103.7037037037037</v>
      </c>
    </row>
    <row r="31" spans="1:12" s="65" customFormat="1" ht="153.75" customHeight="1" x14ac:dyDescent="0.2">
      <c r="A31" s="125">
        <v>11105</v>
      </c>
      <c r="B31" s="126"/>
      <c r="C31" s="101" t="s">
        <v>104</v>
      </c>
      <c r="D31" s="102">
        <v>212983.7</v>
      </c>
      <c r="E31" s="102">
        <v>130000</v>
      </c>
      <c r="F31" s="102">
        <v>130040</v>
      </c>
      <c r="G31" s="106">
        <f t="shared" si="1"/>
        <v>0.61056315577201448</v>
      </c>
      <c r="H31" s="107">
        <f t="shared" si="2"/>
        <v>100.03076923076924</v>
      </c>
      <c r="I31" s="102">
        <v>120540</v>
      </c>
      <c r="J31" s="107">
        <f t="shared" si="6"/>
        <v>92.694555521378035</v>
      </c>
      <c r="K31" s="102">
        <v>119300</v>
      </c>
      <c r="L31" s="108">
        <f t="shared" si="3"/>
        <v>98.971295835407332</v>
      </c>
    </row>
    <row r="32" spans="1:12" s="65" customFormat="1" ht="90" customHeight="1" x14ac:dyDescent="0.2">
      <c r="A32" s="125">
        <v>11107</v>
      </c>
      <c r="B32" s="126"/>
      <c r="C32" s="101" t="s">
        <v>105</v>
      </c>
      <c r="D32" s="102">
        <v>1515.6</v>
      </c>
      <c r="E32" s="102">
        <v>462</v>
      </c>
      <c r="F32" s="102">
        <v>690</v>
      </c>
      <c r="G32" s="106">
        <f t="shared" si="1"/>
        <v>0.45526524148851943</v>
      </c>
      <c r="H32" s="107">
        <f t="shared" si="2"/>
        <v>149.35064935064935</v>
      </c>
      <c r="I32" s="102">
        <v>708</v>
      </c>
      <c r="J32" s="107">
        <f t="shared" si="6"/>
        <v>102.60869565217392</v>
      </c>
      <c r="K32" s="102">
        <v>731</v>
      </c>
      <c r="L32" s="108">
        <f t="shared" si="3"/>
        <v>103.24858757062148</v>
      </c>
    </row>
    <row r="33" spans="1:12" s="65" customFormat="1" ht="117.75" customHeight="1" x14ac:dyDescent="0.2">
      <c r="A33" s="125">
        <v>11109</v>
      </c>
      <c r="B33" s="126"/>
      <c r="C33" s="101" t="s">
        <v>106</v>
      </c>
      <c r="D33" s="102">
        <v>26373.3</v>
      </c>
      <c r="E33" s="102">
        <v>18780</v>
      </c>
      <c r="F33" s="102">
        <v>16844</v>
      </c>
      <c r="G33" s="106">
        <f t="shared" si="1"/>
        <v>0.63867623695176567</v>
      </c>
      <c r="H33" s="107">
        <f t="shared" si="2"/>
        <v>89.691160809371667</v>
      </c>
      <c r="I33" s="102">
        <v>48244</v>
      </c>
      <c r="J33" s="107">
        <f t="shared" si="6"/>
        <v>286.41652814058421</v>
      </c>
      <c r="K33" s="102">
        <v>21278</v>
      </c>
      <c r="L33" s="108">
        <f t="shared" si="3"/>
        <v>44.104966420694801</v>
      </c>
    </row>
    <row r="34" spans="1:12" s="65" customFormat="1" ht="33.75" customHeight="1" x14ac:dyDescent="0.2">
      <c r="A34" s="125">
        <v>11200</v>
      </c>
      <c r="B34" s="126"/>
      <c r="C34" s="99" t="s">
        <v>107</v>
      </c>
      <c r="D34" s="100">
        <f>D35</f>
        <v>1518.2</v>
      </c>
      <c r="E34" s="100">
        <f>E35</f>
        <v>5739.2</v>
      </c>
      <c r="F34" s="100">
        <f>F35</f>
        <v>4764</v>
      </c>
      <c r="G34" s="103">
        <f t="shared" si="1"/>
        <v>3.1379264918983005</v>
      </c>
      <c r="H34" s="104">
        <f t="shared" si="2"/>
        <v>83.008084750487882</v>
      </c>
      <c r="I34" s="100">
        <f>I35</f>
        <v>4764</v>
      </c>
      <c r="J34" s="104">
        <f t="shared" si="6"/>
        <v>100</v>
      </c>
      <c r="K34" s="100">
        <f>K35</f>
        <v>4764</v>
      </c>
      <c r="L34" s="105">
        <f t="shared" si="3"/>
        <v>100</v>
      </c>
    </row>
    <row r="35" spans="1:12" s="65" customFormat="1" ht="33.75" customHeight="1" x14ac:dyDescent="0.2">
      <c r="A35" s="125">
        <v>11201</v>
      </c>
      <c r="B35" s="126"/>
      <c r="C35" s="101" t="s">
        <v>108</v>
      </c>
      <c r="D35" s="102">
        <v>1518.2</v>
      </c>
      <c r="E35" s="102">
        <v>5739.2</v>
      </c>
      <c r="F35" s="102">
        <v>4764</v>
      </c>
      <c r="G35" s="103">
        <f t="shared" si="1"/>
        <v>3.1379264918983005</v>
      </c>
      <c r="H35" s="107">
        <f t="shared" si="2"/>
        <v>83.008084750487882</v>
      </c>
      <c r="I35" s="102">
        <v>4764</v>
      </c>
      <c r="J35" s="107">
        <f t="shared" si="6"/>
        <v>100</v>
      </c>
      <c r="K35" s="102">
        <v>4764</v>
      </c>
      <c r="L35" s="108">
        <f t="shared" si="3"/>
        <v>100</v>
      </c>
    </row>
    <row r="36" spans="1:12" s="65" customFormat="1" ht="50.25" customHeight="1" x14ac:dyDescent="0.2">
      <c r="A36" s="125">
        <v>11300</v>
      </c>
      <c r="B36" s="126"/>
      <c r="C36" s="99" t="s">
        <v>109</v>
      </c>
      <c r="D36" s="100">
        <f>D37</f>
        <v>6388.2</v>
      </c>
      <c r="E36" s="100">
        <f>E37</f>
        <v>86481.4</v>
      </c>
      <c r="F36" s="100">
        <f>F37</f>
        <v>7390</v>
      </c>
      <c r="G36" s="103">
        <f t="shared" si="1"/>
        <v>1.1568203875896184</v>
      </c>
      <c r="H36" s="104">
        <f>F36/E36*100</f>
        <v>8.5451900639906384</v>
      </c>
      <c r="I36" s="100">
        <f>I37</f>
        <v>6184</v>
      </c>
      <c r="J36" s="104">
        <f t="shared" si="6"/>
        <v>83.680649526387015</v>
      </c>
      <c r="K36" s="100">
        <f>K37</f>
        <v>6184</v>
      </c>
      <c r="L36" s="105">
        <f t="shared" si="3"/>
        <v>100</v>
      </c>
    </row>
    <row r="37" spans="1:12" s="65" customFormat="1" ht="30.75" customHeight="1" x14ac:dyDescent="0.2">
      <c r="A37" s="125">
        <v>11302</v>
      </c>
      <c r="B37" s="126"/>
      <c r="C37" s="101" t="s">
        <v>110</v>
      </c>
      <c r="D37" s="102">
        <v>6388.2</v>
      </c>
      <c r="E37" s="102">
        <v>86481.4</v>
      </c>
      <c r="F37" s="102">
        <v>7390</v>
      </c>
      <c r="G37" s="106">
        <f t="shared" si="1"/>
        <v>1.1568203875896184</v>
      </c>
      <c r="H37" s="107">
        <f t="shared" si="2"/>
        <v>8.5451900639906384</v>
      </c>
      <c r="I37" s="102">
        <v>6184</v>
      </c>
      <c r="J37" s="107">
        <f t="shared" si="6"/>
        <v>83.680649526387015</v>
      </c>
      <c r="K37" s="102">
        <v>6184</v>
      </c>
      <c r="L37" s="108">
        <f t="shared" si="3"/>
        <v>100</v>
      </c>
    </row>
    <row r="38" spans="1:12" s="65" customFormat="1" ht="55.5" customHeight="1" x14ac:dyDescent="0.2">
      <c r="A38" s="125">
        <v>11400</v>
      </c>
      <c r="B38" s="126"/>
      <c r="C38" s="99" t="s">
        <v>111</v>
      </c>
      <c r="D38" s="100">
        <f>D39+D40</f>
        <v>83792.200000000012</v>
      </c>
      <c r="E38" s="100">
        <f t="shared" ref="E38:L38" si="7">E39+E40</f>
        <v>80081</v>
      </c>
      <c r="F38" s="100">
        <f t="shared" si="7"/>
        <v>80567</v>
      </c>
      <c r="G38" s="100">
        <f t="shared" si="7"/>
        <v>2.065124874957005</v>
      </c>
      <c r="H38" s="100">
        <f t="shared" si="7"/>
        <v>200.07536629319515</v>
      </c>
      <c r="I38" s="100">
        <f t="shared" si="7"/>
        <v>106634</v>
      </c>
      <c r="J38" s="100">
        <f t="shared" si="7"/>
        <v>243.03828817672991</v>
      </c>
      <c r="K38" s="100">
        <f t="shared" si="7"/>
        <v>85400</v>
      </c>
      <c r="L38" s="100">
        <f t="shared" si="7"/>
        <v>175.48999238174389</v>
      </c>
    </row>
    <row r="39" spans="1:12" s="65" customFormat="1" ht="30" customHeight="1" x14ac:dyDescent="0.2">
      <c r="A39" s="125">
        <v>11401</v>
      </c>
      <c r="B39" s="126"/>
      <c r="C39" s="101" t="s">
        <v>112</v>
      </c>
      <c r="D39" s="102">
        <v>66457.600000000006</v>
      </c>
      <c r="E39" s="102">
        <v>59856</v>
      </c>
      <c r="F39" s="102">
        <v>60567</v>
      </c>
      <c r="G39" s="103">
        <f t="shared" si="1"/>
        <v>0.911363034476117</v>
      </c>
      <c r="H39" s="107">
        <f t="shared" si="2"/>
        <v>101.18785084202085</v>
      </c>
      <c r="I39" s="102">
        <v>86634</v>
      </c>
      <c r="J39" s="107">
        <f t="shared" si="6"/>
        <v>143.03828817672991</v>
      </c>
      <c r="K39" s="102">
        <v>65400</v>
      </c>
      <c r="L39" s="108">
        <f t="shared" si="3"/>
        <v>75.489992381743889</v>
      </c>
    </row>
    <row r="40" spans="1:12" s="65" customFormat="1" ht="48" customHeight="1" x14ac:dyDescent="0.2">
      <c r="A40" s="125">
        <v>11406</v>
      </c>
      <c r="B40" s="126"/>
      <c r="C40" s="101" t="s">
        <v>113</v>
      </c>
      <c r="D40" s="102">
        <v>17334.599999999999</v>
      </c>
      <c r="E40" s="102">
        <v>20225</v>
      </c>
      <c r="F40" s="102">
        <v>20000</v>
      </c>
      <c r="G40" s="106">
        <f t="shared" si="1"/>
        <v>1.153761840480888</v>
      </c>
      <c r="H40" s="107">
        <f t="shared" si="2"/>
        <v>98.887515451174295</v>
      </c>
      <c r="I40" s="102">
        <v>20000</v>
      </c>
      <c r="J40" s="107">
        <f t="shared" si="6"/>
        <v>100</v>
      </c>
      <c r="K40" s="102">
        <v>20000</v>
      </c>
      <c r="L40" s="108">
        <f t="shared" si="3"/>
        <v>100</v>
      </c>
    </row>
    <row r="41" spans="1:12" s="65" customFormat="1" ht="36" customHeight="1" x14ac:dyDescent="0.2">
      <c r="A41" s="125">
        <v>11600</v>
      </c>
      <c r="B41" s="126"/>
      <c r="C41" s="99" t="s">
        <v>114</v>
      </c>
      <c r="D41" s="100">
        <v>48189.5</v>
      </c>
      <c r="E41" s="100">
        <v>11745.5</v>
      </c>
      <c r="F41" s="100">
        <v>68374.399999999994</v>
      </c>
      <c r="G41" s="103">
        <f t="shared" si="1"/>
        <v>1.4188651054690335</v>
      </c>
      <c r="H41" s="104">
        <f t="shared" si="2"/>
        <v>582.13273168447483</v>
      </c>
      <c r="I41" s="100">
        <v>16547.099999999999</v>
      </c>
      <c r="J41" s="104">
        <f t="shared" si="6"/>
        <v>24.200724247671644</v>
      </c>
      <c r="K41" s="100">
        <v>16550.099999999999</v>
      </c>
      <c r="L41" s="105">
        <f t="shared" si="3"/>
        <v>100.01813006508694</v>
      </c>
    </row>
    <row r="42" spans="1:12" s="65" customFormat="1" ht="32.25" customHeight="1" x14ac:dyDescent="0.2">
      <c r="A42" s="125">
        <v>11700</v>
      </c>
      <c r="B42" s="126"/>
      <c r="C42" s="99" t="s">
        <v>115</v>
      </c>
      <c r="D42" s="100">
        <v>-722.9</v>
      </c>
      <c r="E42" s="100">
        <v>60</v>
      </c>
      <c r="F42" s="100">
        <v>85</v>
      </c>
      <c r="G42" s="103">
        <f t="shared" si="1"/>
        <v>-0.11758196154378199</v>
      </c>
      <c r="H42" s="104">
        <f t="shared" si="2"/>
        <v>141.66666666666669</v>
      </c>
      <c r="I42" s="100">
        <v>90</v>
      </c>
      <c r="J42" s="104">
        <f t="shared" si="6"/>
        <v>105.88235294117648</v>
      </c>
      <c r="K42" s="100">
        <v>95</v>
      </c>
      <c r="L42" s="105">
        <f t="shared" si="3"/>
        <v>105.55555555555556</v>
      </c>
    </row>
    <row r="43" spans="1:12" s="65" customFormat="1" ht="30" customHeight="1" x14ac:dyDescent="0.2">
      <c r="A43" s="125">
        <v>20000</v>
      </c>
      <c r="B43" s="126"/>
      <c r="C43" s="99" t="s">
        <v>116</v>
      </c>
      <c r="D43" s="100">
        <f>D44+D49+D50</f>
        <v>9640263.7999999989</v>
      </c>
      <c r="E43" s="100">
        <f>E44+E49+E50</f>
        <v>11476351.300000001</v>
      </c>
      <c r="F43" s="100">
        <f>F44+F49+F50</f>
        <v>10153686.600000001</v>
      </c>
      <c r="G43" s="103">
        <f t="shared" si="1"/>
        <v>1.0532581691384839</v>
      </c>
      <c r="H43" s="104">
        <f t="shared" si="2"/>
        <v>88.474867443278782</v>
      </c>
      <c r="I43" s="100">
        <f>I44+I49+I50</f>
        <v>8100361.6000000006</v>
      </c>
      <c r="J43" s="104">
        <f t="shared" si="6"/>
        <v>79.777542080134708</v>
      </c>
      <c r="K43" s="100">
        <f>K44+K49+K50</f>
        <v>7581601.2999999998</v>
      </c>
      <c r="L43" s="105">
        <f t="shared" si="3"/>
        <v>93.595837746305051</v>
      </c>
    </row>
    <row r="44" spans="1:12" s="65" customFormat="1" ht="69.75" customHeight="1" x14ac:dyDescent="0.2">
      <c r="A44" s="125">
        <v>20200</v>
      </c>
      <c r="B44" s="126"/>
      <c r="C44" s="99" t="s">
        <v>117</v>
      </c>
      <c r="D44" s="100">
        <f>D45+D46+D47+D48</f>
        <v>9746059.5999999996</v>
      </c>
      <c r="E44" s="100">
        <f>E45+E46+E47+E48</f>
        <v>11476351.300000001</v>
      </c>
      <c r="F44" s="100">
        <f>F45+F46+F47+F48</f>
        <v>10153686.600000001</v>
      </c>
      <c r="G44" s="103">
        <f t="shared" si="1"/>
        <v>1.0418248006609772</v>
      </c>
      <c r="H44" s="104">
        <f t="shared" si="2"/>
        <v>88.474867443278782</v>
      </c>
      <c r="I44" s="100">
        <f>I45+I46+I47+I48</f>
        <v>8100361.6000000006</v>
      </c>
      <c r="J44" s="104">
        <f t="shared" si="6"/>
        <v>79.777542080134708</v>
      </c>
      <c r="K44" s="100">
        <f>K45+K46+K47+K48</f>
        <v>7581601.2999999998</v>
      </c>
      <c r="L44" s="105">
        <f t="shared" si="3"/>
        <v>93.595837746305051</v>
      </c>
    </row>
    <row r="45" spans="1:12" s="65" customFormat="1" ht="16.5" customHeight="1" x14ac:dyDescent="0.2">
      <c r="A45" s="125">
        <v>20210</v>
      </c>
      <c r="B45" s="126"/>
      <c r="C45" s="109" t="s">
        <v>86</v>
      </c>
      <c r="D45" s="102">
        <v>274725.59999999998</v>
      </c>
      <c r="E45" s="102">
        <v>598357</v>
      </c>
      <c r="F45" s="102">
        <v>374547.8</v>
      </c>
      <c r="G45" s="106">
        <f t="shared" si="1"/>
        <v>1.3633523777907848</v>
      </c>
      <c r="H45" s="107">
        <f t="shared" si="2"/>
        <v>62.596042162120604</v>
      </c>
      <c r="I45" s="102">
        <v>0</v>
      </c>
      <c r="J45" s="107">
        <f t="shared" si="6"/>
        <v>0</v>
      </c>
      <c r="K45" s="102">
        <v>0</v>
      </c>
      <c r="L45" s="108"/>
    </row>
    <row r="46" spans="1:12" s="65" customFormat="1" ht="16.5" customHeight="1" x14ac:dyDescent="0.2">
      <c r="A46" s="125">
        <v>20220</v>
      </c>
      <c r="B46" s="126"/>
      <c r="C46" s="109" t="s">
        <v>87</v>
      </c>
      <c r="D46" s="102">
        <v>4813255.5</v>
      </c>
      <c r="E46" s="102">
        <v>5637609.5999999996</v>
      </c>
      <c r="F46" s="102">
        <v>4360884.5</v>
      </c>
      <c r="G46" s="106">
        <f t="shared" si="1"/>
        <v>0.90601558550133066</v>
      </c>
      <c r="H46" s="107">
        <f t="shared" si="2"/>
        <v>77.353431851684093</v>
      </c>
      <c r="I46" s="102">
        <v>2609448.1</v>
      </c>
      <c r="J46" s="107">
        <f t="shared" si="6"/>
        <v>59.837587993903526</v>
      </c>
      <c r="K46" s="102">
        <v>2101913.7000000002</v>
      </c>
      <c r="L46" s="108">
        <f t="shared" si="3"/>
        <v>80.550124756265518</v>
      </c>
    </row>
    <row r="47" spans="1:12" s="65" customFormat="1" ht="16.5" customHeight="1" x14ac:dyDescent="0.2">
      <c r="A47" s="125">
        <v>20230</v>
      </c>
      <c r="B47" s="126"/>
      <c r="C47" s="109" t="s">
        <v>88</v>
      </c>
      <c r="D47" s="102">
        <v>4476703</v>
      </c>
      <c r="E47" s="102">
        <v>5048145.9000000004</v>
      </c>
      <c r="F47" s="102">
        <v>5407963</v>
      </c>
      <c r="G47" s="106">
        <f t="shared" si="1"/>
        <v>1.2080236281030929</v>
      </c>
      <c r="H47" s="107">
        <f t="shared" si="2"/>
        <v>107.12770801652147</v>
      </c>
      <c r="I47" s="102">
        <v>5480522.2000000002</v>
      </c>
      <c r="J47" s="107">
        <f t="shared" si="6"/>
        <v>101.34171036303319</v>
      </c>
      <c r="K47" s="102">
        <v>5469196.2999999998</v>
      </c>
      <c r="L47" s="108">
        <f t="shared" si="3"/>
        <v>99.793342685483495</v>
      </c>
    </row>
    <row r="48" spans="1:12" s="65" customFormat="1" ht="27.75" customHeight="1" x14ac:dyDescent="0.2">
      <c r="A48" s="125">
        <v>20240</v>
      </c>
      <c r="B48" s="126"/>
      <c r="C48" s="109" t="s">
        <v>89</v>
      </c>
      <c r="D48" s="102">
        <v>181375.5</v>
      </c>
      <c r="E48" s="102">
        <v>192238.8</v>
      </c>
      <c r="F48" s="102">
        <v>10291.299999999999</v>
      </c>
      <c r="G48" s="106">
        <f t="shared" si="1"/>
        <v>5.6740298441630754E-2</v>
      </c>
      <c r="H48" s="107">
        <f t="shared" si="2"/>
        <v>5.3533937997948389</v>
      </c>
      <c r="I48" s="102">
        <v>10391.299999999999</v>
      </c>
      <c r="J48" s="107">
        <f t="shared" si="6"/>
        <v>100.971694538105</v>
      </c>
      <c r="K48" s="102">
        <v>10491.3</v>
      </c>
      <c r="L48" s="108">
        <f t="shared" si="3"/>
        <v>100.96234349888849</v>
      </c>
    </row>
    <row r="49" spans="1:12" s="65" customFormat="1" ht="37.5" customHeight="1" x14ac:dyDescent="0.2">
      <c r="A49" s="125">
        <v>20700</v>
      </c>
      <c r="B49" s="126"/>
      <c r="C49" s="110" t="s">
        <v>118</v>
      </c>
      <c r="D49" s="111">
        <v>21000</v>
      </c>
      <c r="E49" s="111">
        <v>0</v>
      </c>
      <c r="F49" s="111">
        <v>0</v>
      </c>
      <c r="G49" s="106"/>
      <c r="H49" s="107"/>
      <c r="I49" s="111">
        <v>0</v>
      </c>
      <c r="J49" s="107"/>
      <c r="K49" s="111">
        <v>0</v>
      </c>
      <c r="L49" s="108"/>
    </row>
    <row r="50" spans="1:12" s="65" customFormat="1" ht="57" customHeight="1" x14ac:dyDescent="0.2">
      <c r="A50" s="125">
        <v>201900</v>
      </c>
      <c r="B50" s="126"/>
      <c r="C50" s="110" t="s">
        <v>119</v>
      </c>
      <c r="D50" s="111">
        <v>-126795.8</v>
      </c>
      <c r="E50" s="111">
        <v>0</v>
      </c>
      <c r="F50" s="111">
        <v>0</v>
      </c>
      <c r="G50" s="106"/>
      <c r="H50" s="107"/>
      <c r="I50" s="111">
        <v>0</v>
      </c>
      <c r="J50" s="107"/>
      <c r="K50" s="111">
        <v>0</v>
      </c>
      <c r="L50" s="108"/>
    </row>
    <row r="51" spans="1:12" s="65" customFormat="1" ht="16.5" customHeight="1" x14ac:dyDescent="0.2">
      <c r="A51" s="125"/>
      <c r="B51" s="126"/>
      <c r="C51" s="112" t="s">
        <v>120</v>
      </c>
      <c r="D51" s="104">
        <f>D12+D43</f>
        <v>15170391</v>
      </c>
      <c r="E51" s="104">
        <f>E12+E43</f>
        <v>17238685.300000001</v>
      </c>
      <c r="F51" s="104">
        <f>F12+F43</f>
        <v>16482322.200000003</v>
      </c>
      <c r="G51" s="103">
        <f t="shared" si="1"/>
        <v>1.0864797222431513</v>
      </c>
      <c r="H51" s="104">
        <f>F51/E51*100</f>
        <v>95.612408447412179</v>
      </c>
      <c r="I51" s="104">
        <f>I12+I43</f>
        <v>14849361.600000001</v>
      </c>
      <c r="J51" s="104">
        <f>I51/F51*100</f>
        <v>90.092654541117994</v>
      </c>
      <c r="K51" s="104">
        <f>K12+K43</f>
        <v>14480901.899999999</v>
      </c>
      <c r="L51" s="105">
        <f>K51/I51*100</f>
        <v>97.518683227432462</v>
      </c>
    </row>
    <row r="52" spans="1:12" ht="16.5" customHeight="1" x14ac:dyDescent="0.2">
      <c r="A52" s="68"/>
      <c r="B52" s="68"/>
      <c r="C52" s="69" t="s">
        <v>121</v>
      </c>
      <c r="D52" s="70"/>
      <c r="E52" s="70"/>
      <c r="F52" s="70"/>
      <c r="G52" s="71"/>
      <c r="H52" s="70"/>
      <c r="I52" s="70"/>
      <c r="J52" s="70"/>
      <c r="K52" s="72"/>
      <c r="L52" s="72"/>
    </row>
    <row r="53" spans="1:12" ht="25.15" customHeight="1" x14ac:dyDescent="0.2">
      <c r="A53" s="73">
        <v>1</v>
      </c>
      <c r="B53" s="73" t="s">
        <v>3</v>
      </c>
      <c r="C53" s="74" t="s">
        <v>53</v>
      </c>
      <c r="D53" s="75">
        <f>SUM(D54:D60)</f>
        <v>1135108.3799999999</v>
      </c>
      <c r="E53" s="75">
        <f>SUM(E54:E60)</f>
        <v>1190288.92</v>
      </c>
      <c r="F53" s="75">
        <f>SUM(F54:F60)</f>
        <v>1641660.1376499999</v>
      </c>
      <c r="G53" s="71">
        <f t="shared" si="1"/>
        <v>1.446258495290115</v>
      </c>
      <c r="H53" s="75">
        <f>F53/E53*100</f>
        <v>137.92114755214223</v>
      </c>
      <c r="I53" s="75">
        <f>SUM(I54:I60)</f>
        <v>1703321.3047199999</v>
      </c>
      <c r="J53" s="75">
        <f>I53/F53*100</f>
        <v>103.75602511481252</v>
      </c>
      <c r="K53" s="75">
        <f>SUM(K54:K60)</f>
        <v>1848900.3629000001</v>
      </c>
      <c r="L53" s="77">
        <f>K53/I53*100</f>
        <v>108.54677610011643</v>
      </c>
    </row>
    <row r="54" spans="1:12" ht="79.150000000000006" customHeight="1" x14ac:dyDescent="0.2">
      <c r="A54" s="78">
        <v>1</v>
      </c>
      <c r="B54" s="79">
        <v>2</v>
      </c>
      <c r="C54" s="80" t="s">
        <v>52</v>
      </c>
      <c r="D54" s="70">
        <v>8426.5</v>
      </c>
      <c r="E54" s="70">
        <v>8758.98</v>
      </c>
      <c r="F54" s="70">
        <v>8210.2510000000002</v>
      </c>
      <c r="G54" s="76">
        <f t="shared" si="1"/>
        <v>0.97433703198243637</v>
      </c>
      <c r="H54" s="70">
        <f>F54/E54*100</f>
        <v>93.735240861378841</v>
      </c>
      <c r="I54" s="70">
        <v>8210.2510000000002</v>
      </c>
      <c r="J54" s="70">
        <f>I54/F54*100</f>
        <v>100</v>
      </c>
      <c r="K54" s="72">
        <v>8210.2510000000002</v>
      </c>
      <c r="L54" s="72">
        <f t="shared" ref="L54:L107" si="8">K54/I54*100</f>
        <v>100</v>
      </c>
    </row>
    <row r="55" spans="1:12" ht="88.15" customHeight="1" x14ac:dyDescent="0.2">
      <c r="A55" s="81">
        <v>1</v>
      </c>
      <c r="B55" s="82">
        <v>3</v>
      </c>
      <c r="C55" s="83" t="s">
        <v>51</v>
      </c>
      <c r="D55" s="70">
        <v>35292.980000000003</v>
      </c>
      <c r="E55" s="70">
        <v>36457.11</v>
      </c>
      <c r="F55" s="70">
        <v>39690.050000000003</v>
      </c>
      <c r="G55" s="76">
        <f t="shared" si="1"/>
        <v>1.1245876658757634</v>
      </c>
      <c r="H55" s="70">
        <f t="shared" ref="H55:H107" si="9">F55/E55*100</f>
        <v>108.86779012379205</v>
      </c>
      <c r="I55" s="70">
        <v>40058.652000000002</v>
      </c>
      <c r="J55" s="70">
        <f t="shared" ref="J55:J107" si="10">I55/F55*100</f>
        <v>100.92870127399689</v>
      </c>
      <c r="K55" s="72">
        <v>40119.052000000003</v>
      </c>
      <c r="L55" s="72">
        <f t="shared" si="8"/>
        <v>100.15077891288004</v>
      </c>
    </row>
    <row r="56" spans="1:12" ht="108" customHeight="1" x14ac:dyDescent="0.2">
      <c r="A56" s="81">
        <v>1</v>
      </c>
      <c r="B56" s="82">
        <v>4</v>
      </c>
      <c r="C56" s="83" t="s">
        <v>50</v>
      </c>
      <c r="D56" s="70">
        <v>334250.53000000003</v>
      </c>
      <c r="E56" s="70">
        <v>341601.84</v>
      </c>
      <c r="F56" s="70">
        <v>378860.50795</v>
      </c>
      <c r="G56" s="76">
        <f t="shared" si="1"/>
        <v>1.1334626992214492</v>
      </c>
      <c r="H56" s="70">
        <f t="shared" si="9"/>
        <v>110.90704545092613</v>
      </c>
      <c r="I56" s="70">
        <v>378860.50795</v>
      </c>
      <c r="J56" s="70">
        <f t="shared" si="10"/>
        <v>100</v>
      </c>
      <c r="K56" s="72">
        <v>378860.50795</v>
      </c>
      <c r="L56" s="72">
        <f t="shared" si="8"/>
        <v>100</v>
      </c>
    </row>
    <row r="57" spans="1:12" ht="22.15" customHeight="1" x14ac:dyDescent="0.2">
      <c r="A57" s="81">
        <v>1</v>
      </c>
      <c r="B57" s="82">
        <v>5</v>
      </c>
      <c r="C57" s="83" t="s">
        <v>49</v>
      </c>
      <c r="D57" s="70">
        <v>19.7</v>
      </c>
      <c r="E57" s="70">
        <v>8.9</v>
      </c>
      <c r="F57" s="70">
        <v>4</v>
      </c>
      <c r="G57" s="76">
        <f t="shared" si="1"/>
        <v>0.20304568527918782</v>
      </c>
      <c r="H57" s="70">
        <f t="shared" si="9"/>
        <v>44.943820224719097</v>
      </c>
      <c r="I57" s="70">
        <v>178</v>
      </c>
      <c r="J57" s="70">
        <f t="shared" si="10"/>
        <v>4450</v>
      </c>
      <c r="K57" s="72">
        <v>8.9</v>
      </c>
      <c r="L57" s="72">
        <f t="shared" si="8"/>
        <v>5</v>
      </c>
    </row>
    <row r="58" spans="1:12" ht="77.45" customHeight="1" x14ac:dyDescent="0.2">
      <c r="A58" s="81">
        <v>1</v>
      </c>
      <c r="B58" s="82">
        <v>6</v>
      </c>
      <c r="C58" s="83" t="s">
        <v>48</v>
      </c>
      <c r="D58" s="70">
        <v>105009.04</v>
      </c>
      <c r="E58" s="70">
        <v>105641.75</v>
      </c>
      <c r="F58" s="70">
        <v>117124.53542</v>
      </c>
      <c r="G58" s="76">
        <f t="shared" si="1"/>
        <v>1.1153757373650879</v>
      </c>
      <c r="H58" s="70">
        <f t="shared" si="9"/>
        <v>110.86955244493772</v>
      </c>
      <c r="I58" s="70">
        <v>117324.19804</v>
      </c>
      <c r="J58" s="70">
        <f t="shared" si="10"/>
        <v>100.17047036240871</v>
      </c>
      <c r="K58" s="72">
        <v>117426.07514</v>
      </c>
      <c r="L58" s="72">
        <f t="shared" si="8"/>
        <v>100.08683383453878</v>
      </c>
    </row>
    <row r="59" spans="1:12" ht="21.6" customHeight="1" x14ac:dyDescent="0.2">
      <c r="A59" s="81">
        <v>1</v>
      </c>
      <c r="B59" s="82">
        <v>11</v>
      </c>
      <c r="C59" s="83" t="s">
        <v>47</v>
      </c>
      <c r="D59" s="70">
        <v>0</v>
      </c>
      <c r="E59" s="70">
        <v>12584.14</v>
      </c>
      <c r="F59" s="70">
        <v>244879</v>
      </c>
      <c r="G59" s="76" t="e">
        <f t="shared" si="1"/>
        <v>#DIV/0!</v>
      </c>
      <c r="H59" s="70">
        <f t="shared" si="9"/>
        <v>1945.9335322080015</v>
      </c>
      <c r="I59" s="70">
        <v>376585</v>
      </c>
      <c r="J59" s="70">
        <f t="shared" si="10"/>
        <v>153.78411378680897</v>
      </c>
      <c r="K59" s="72">
        <v>744452.33</v>
      </c>
      <c r="L59" s="72">
        <f t="shared" si="8"/>
        <v>197.68507242720764</v>
      </c>
    </row>
    <row r="60" spans="1:12" ht="27.6" customHeight="1" x14ac:dyDescent="0.2">
      <c r="A60" s="84">
        <v>1</v>
      </c>
      <c r="B60" s="85">
        <v>13</v>
      </c>
      <c r="C60" s="86" t="s">
        <v>46</v>
      </c>
      <c r="D60" s="70">
        <v>652109.63</v>
      </c>
      <c r="E60" s="70">
        <v>685236.2</v>
      </c>
      <c r="F60" s="70">
        <v>852891.79327999998</v>
      </c>
      <c r="G60" s="76">
        <f t="shared" si="1"/>
        <v>1.3078963322164097</v>
      </c>
      <c r="H60" s="70">
        <f t="shared" si="9"/>
        <v>124.46683249950894</v>
      </c>
      <c r="I60" s="70">
        <v>782104.69573000004</v>
      </c>
      <c r="J60" s="70">
        <f t="shared" si="10"/>
        <v>91.700342516162436</v>
      </c>
      <c r="K60" s="72">
        <v>559823.24680999992</v>
      </c>
      <c r="L60" s="72">
        <f t="shared" si="8"/>
        <v>71.579067337969732</v>
      </c>
    </row>
    <row r="61" spans="1:12" ht="42" customHeight="1" x14ac:dyDescent="0.2">
      <c r="A61" s="73">
        <v>3</v>
      </c>
      <c r="B61" s="73" t="s">
        <v>3</v>
      </c>
      <c r="C61" s="74" t="s">
        <v>45</v>
      </c>
      <c r="D61" s="75">
        <f>SUM(D62:D65)</f>
        <v>268322.21000000002</v>
      </c>
      <c r="E61" s="75">
        <f t="shared" ref="E61:F61" si="11">SUM(E62:E65)</f>
        <v>328045.57</v>
      </c>
      <c r="F61" s="75">
        <f t="shared" si="11"/>
        <v>192268.73580999998</v>
      </c>
      <c r="G61" s="71">
        <f t="shared" si="1"/>
        <v>0.71655915404841053</v>
      </c>
      <c r="H61" s="75">
        <f t="shared" si="9"/>
        <v>58.610374104427009</v>
      </c>
      <c r="I61" s="75">
        <f>SUM(I62:I65)</f>
        <v>188992.44024</v>
      </c>
      <c r="J61" s="75">
        <f t="shared" si="10"/>
        <v>98.295981114039449</v>
      </c>
      <c r="K61" s="75">
        <f t="shared" ref="K61" si="12">SUM(K62:K65)</f>
        <v>188992.44024</v>
      </c>
      <c r="L61" s="77">
        <f t="shared" si="8"/>
        <v>100</v>
      </c>
    </row>
    <row r="62" spans="1:12" ht="16.5" customHeight="1" x14ac:dyDescent="0.2">
      <c r="A62" s="78">
        <v>3</v>
      </c>
      <c r="B62" s="79">
        <v>4</v>
      </c>
      <c r="C62" s="80" t="s">
        <v>44</v>
      </c>
      <c r="D62" s="70">
        <v>12547.42</v>
      </c>
      <c r="E62" s="70">
        <v>13997.09</v>
      </c>
      <c r="F62" s="70">
        <v>4037.4</v>
      </c>
      <c r="G62" s="76">
        <f t="shared" si="1"/>
        <v>0.32177132828900284</v>
      </c>
      <c r="H62" s="70">
        <f t="shared" si="9"/>
        <v>28.844566977850395</v>
      </c>
      <c r="I62" s="70">
        <v>4450.6000000000004</v>
      </c>
      <c r="J62" s="70">
        <f t="shared" si="10"/>
        <v>110.23430920889683</v>
      </c>
      <c r="K62" s="72">
        <v>4450.6000000000004</v>
      </c>
      <c r="L62" s="72">
        <f t="shared" si="8"/>
        <v>100</v>
      </c>
    </row>
    <row r="63" spans="1:12" ht="69.599999999999994" customHeight="1" x14ac:dyDescent="0.2">
      <c r="A63" s="81">
        <v>3</v>
      </c>
      <c r="B63" s="82">
        <v>9</v>
      </c>
      <c r="C63" s="83" t="s">
        <v>43</v>
      </c>
      <c r="D63" s="70">
        <v>20314.810000000001</v>
      </c>
      <c r="E63" s="70">
        <v>19823.46</v>
      </c>
      <c r="F63" s="70">
        <v>22522.54998</v>
      </c>
      <c r="G63" s="76">
        <f t="shared" si="1"/>
        <v>1.1086763784647751</v>
      </c>
      <c r="H63" s="70">
        <f t="shared" si="9"/>
        <v>113.61563511112591</v>
      </c>
      <c r="I63" s="70">
        <v>22522.54998</v>
      </c>
      <c r="J63" s="70">
        <f t="shared" si="10"/>
        <v>100</v>
      </c>
      <c r="K63" s="72">
        <v>22522.54998</v>
      </c>
      <c r="L63" s="72">
        <f t="shared" si="8"/>
        <v>100</v>
      </c>
    </row>
    <row r="64" spans="1:12" ht="69.599999999999994" customHeight="1" x14ac:dyDescent="0.2">
      <c r="A64" s="84">
        <v>3</v>
      </c>
      <c r="B64" s="85">
        <v>10</v>
      </c>
      <c r="C64" s="86" t="s">
        <v>71</v>
      </c>
      <c r="D64" s="70">
        <v>149190.39999999999</v>
      </c>
      <c r="E64" s="70">
        <v>164372.46</v>
      </c>
      <c r="F64" s="70">
        <v>157881.34318999999</v>
      </c>
      <c r="G64" s="76">
        <f t="shared" si="1"/>
        <v>1.0582540377262879</v>
      </c>
      <c r="H64" s="70">
        <f t="shared" si="9"/>
        <v>96.050970576214524</v>
      </c>
      <c r="I64" s="70">
        <v>154191.84762000002</v>
      </c>
      <c r="J64" s="70">
        <f t="shared" si="10"/>
        <v>97.663121243173165</v>
      </c>
      <c r="K64" s="72">
        <v>154191.84762000002</v>
      </c>
      <c r="L64" s="72">
        <f t="shared" si="8"/>
        <v>100</v>
      </c>
    </row>
    <row r="65" spans="1:12" ht="62.45" customHeight="1" x14ac:dyDescent="0.2">
      <c r="A65" s="84">
        <v>3</v>
      </c>
      <c r="B65" s="85">
        <v>14</v>
      </c>
      <c r="C65" s="86" t="s">
        <v>42</v>
      </c>
      <c r="D65" s="70">
        <v>86269.58</v>
      </c>
      <c r="E65" s="70">
        <v>129852.56</v>
      </c>
      <c r="F65" s="70">
        <v>7827.4426399999993</v>
      </c>
      <c r="G65" s="76">
        <f t="shared" si="1"/>
        <v>9.0732360584113186E-2</v>
      </c>
      <c r="H65" s="70">
        <f t="shared" si="9"/>
        <v>6.0279463416046628</v>
      </c>
      <c r="I65" s="70">
        <v>7827.4426399999993</v>
      </c>
      <c r="J65" s="70">
        <f t="shared" si="10"/>
        <v>100</v>
      </c>
      <c r="K65" s="72">
        <v>7827.4426399999993</v>
      </c>
      <c r="L65" s="72">
        <f t="shared" si="8"/>
        <v>100</v>
      </c>
    </row>
    <row r="66" spans="1:12" ht="29.45" customHeight="1" x14ac:dyDescent="0.2">
      <c r="A66" s="73">
        <v>4</v>
      </c>
      <c r="B66" s="73" t="s">
        <v>3</v>
      </c>
      <c r="C66" s="74" t="s">
        <v>41</v>
      </c>
      <c r="D66" s="75">
        <f>SUM(D67:D72)</f>
        <v>1644802.73</v>
      </c>
      <c r="E66" s="75">
        <f t="shared" ref="E66:F66" si="13">SUM(E67:E72)</f>
        <v>2834873.48</v>
      </c>
      <c r="F66" s="75">
        <f t="shared" si="13"/>
        <v>3931230.4319199994</v>
      </c>
      <c r="G66" s="71">
        <f t="shared" si="1"/>
        <v>2.3900923558899976</v>
      </c>
      <c r="H66" s="75">
        <f t="shared" si="9"/>
        <v>138.67392882450611</v>
      </c>
      <c r="I66" s="75">
        <f t="shared" ref="I66" si="14">SUM(I67:I72)</f>
        <v>2736005.2362699998</v>
      </c>
      <c r="J66" s="75">
        <f t="shared" si="10"/>
        <v>69.596664038178602</v>
      </c>
      <c r="K66" s="75">
        <f t="shared" ref="K66" si="15">SUM(K67:K72)</f>
        <v>2662718.7875299999</v>
      </c>
      <c r="L66" s="77">
        <f t="shared" si="8"/>
        <v>97.321406853741578</v>
      </c>
    </row>
    <row r="67" spans="1:12" ht="18.600000000000001" customHeight="1" x14ac:dyDescent="0.2">
      <c r="A67" s="78">
        <v>4</v>
      </c>
      <c r="B67" s="79">
        <v>1</v>
      </c>
      <c r="C67" s="80" t="s">
        <v>40</v>
      </c>
      <c r="D67" s="70">
        <v>11412.93</v>
      </c>
      <c r="E67" s="70">
        <v>20652.13</v>
      </c>
      <c r="F67" s="70">
        <v>0</v>
      </c>
      <c r="G67" s="76">
        <f t="shared" si="1"/>
        <v>0</v>
      </c>
      <c r="H67" s="70">
        <f t="shared" si="9"/>
        <v>0</v>
      </c>
      <c r="I67" s="70">
        <v>0</v>
      </c>
      <c r="J67" s="70" t="e">
        <f t="shared" si="10"/>
        <v>#DIV/0!</v>
      </c>
      <c r="K67" s="72">
        <v>0</v>
      </c>
      <c r="L67" s="72" t="e">
        <f t="shared" si="8"/>
        <v>#DIV/0!</v>
      </c>
    </row>
    <row r="68" spans="1:12" ht="16.5" customHeight="1" x14ac:dyDescent="0.2">
      <c r="A68" s="81">
        <v>4</v>
      </c>
      <c r="B68" s="82">
        <v>5</v>
      </c>
      <c r="C68" s="83" t="s">
        <v>39</v>
      </c>
      <c r="D68" s="70">
        <v>12210.91</v>
      </c>
      <c r="E68" s="70">
        <v>4648.96</v>
      </c>
      <c r="F68" s="70">
        <v>461.9</v>
      </c>
      <c r="G68" s="76">
        <f t="shared" si="1"/>
        <v>3.7826828631117582E-2</v>
      </c>
      <c r="H68" s="70">
        <f t="shared" si="9"/>
        <v>9.935555479074889</v>
      </c>
      <c r="I68" s="70">
        <v>387.9</v>
      </c>
      <c r="J68" s="70">
        <f t="shared" si="10"/>
        <v>83.979216280580218</v>
      </c>
      <c r="K68" s="72">
        <v>387.9</v>
      </c>
      <c r="L68" s="72">
        <f t="shared" si="8"/>
        <v>100</v>
      </c>
    </row>
    <row r="69" spans="1:12" ht="16.5" customHeight="1" x14ac:dyDescent="0.2">
      <c r="A69" s="81">
        <v>4</v>
      </c>
      <c r="B69" s="82">
        <v>8</v>
      </c>
      <c r="C69" s="83" t="s">
        <v>38</v>
      </c>
      <c r="D69" s="70">
        <v>205590.92</v>
      </c>
      <c r="E69" s="70">
        <v>295275.7</v>
      </c>
      <c r="F69" s="70">
        <v>211998.14578999998</v>
      </c>
      <c r="G69" s="76">
        <f t="shared" si="1"/>
        <v>1.0311649259120974</v>
      </c>
      <c r="H69" s="70">
        <f t="shared" si="9"/>
        <v>71.796678761577724</v>
      </c>
      <c r="I69" s="70">
        <v>213450.65526</v>
      </c>
      <c r="J69" s="70">
        <f t="shared" si="10"/>
        <v>100.68515196894168</v>
      </c>
      <c r="K69" s="72">
        <v>213450.65526</v>
      </c>
      <c r="L69" s="72">
        <f t="shared" si="8"/>
        <v>100</v>
      </c>
    </row>
    <row r="70" spans="1:12" ht="16.5" customHeight="1" x14ac:dyDescent="0.2">
      <c r="A70" s="81">
        <v>4</v>
      </c>
      <c r="B70" s="82">
        <v>9</v>
      </c>
      <c r="C70" s="83" t="s">
        <v>37</v>
      </c>
      <c r="D70" s="70">
        <v>879496.51</v>
      </c>
      <c r="E70" s="70">
        <v>1977272.09</v>
      </c>
      <c r="F70" s="70">
        <v>3166164.6965799998</v>
      </c>
      <c r="G70" s="76">
        <f t="shared" si="1"/>
        <v>3.5999741449570957</v>
      </c>
      <c r="H70" s="70">
        <f t="shared" si="9"/>
        <v>160.12792132113691</v>
      </c>
      <c r="I70" s="70">
        <v>1965074.1398</v>
      </c>
      <c r="J70" s="70">
        <f t="shared" si="10"/>
        <v>62.064811155358299</v>
      </c>
      <c r="K70" s="72">
        <v>1897565.92869</v>
      </c>
      <c r="L70" s="72">
        <f t="shared" si="8"/>
        <v>96.564597246347617</v>
      </c>
    </row>
    <row r="71" spans="1:12" ht="16.5" customHeight="1" x14ac:dyDescent="0.2">
      <c r="A71" s="81">
        <v>4</v>
      </c>
      <c r="B71" s="82">
        <v>10</v>
      </c>
      <c r="C71" s="83" t="s">
        <v>36</v>
      </c>
      <c r="D71" s="70">
        <v>2966.02</v>
      </c>
      <c r="E71" s="70">
        <v>15610.83</v>
      </c>
      <c r="F71" s="70">
        <v>17368.21</v>
      </c>
      <c r="G71" s="76">
        <f t="shared" si="1"/>
        <v>5.8557292263706922</v>
      </c>
      <c r="H71" s="70">
        <f t="shared" si="9"/>
        <v>111.25744114822851</v>
      </c>
      <c r="I71" s="70">
        <v>17368.21</v>
      </c>
      <c r="J71" s="70">
        <f t="shared" si="10"/>
        <v>100</v>
      </c>
      <c r="K71" s="72">
        <v>17368.21</v>
      </c>
      <c r="L71" s="72">
        <f t="shared" si="8"/>
        <v>100</v>
      </c>
    </row>
    <row r="72" spans="1:12" ht="16.5" customHeight="1" x14ac:dyDescent="0.2">
      <c r="A72" s="84">
        <v>4</v>
      </c>
      <c r="B72" s="85">
        <v>12</v>
      </c>
      <c r="C72" s="86" t="s">
        <v>35</v>
      </c>
      <c r="D72" s="70">
        <v>533125.43999999994</v>
      </c>
      <c r="E72" s="70">
        <v>521413.77</v>
      </c>
      <c r="F72" s="70">
        <v>535237.47955000005</v>
      </c>
      <c r="G72" s="76">
        <f t="shared" si="1"/>
        <v>1.0039616183951006</v>
      </c>
      <c r="H72" s="70">
        <f t="shared" si="9"/>
        <v>102.65119763714719</v>
      </c>
      <c r="I72" s="70">
        <v>539724.33121000009</v>
      </c>
      <c r="J72" s="70">
        <f t="shared" si="10"/>
        <v>100.83829175486223</v>
      </c>
      <c r="K72" s="72">
        <v>533946.09357999999</v>
      </c>
      <c r="L72" s="72">
        <f t="shared" si="8"/>
        <v>98.929409460372867</v>
      </c>
    </row>
    <row r="73" spans="1:12" ht="26.45" customHeight="1" x14ac:dyDescent="0.2">
      <c r="A73" s="73">
        <v>5</v>
      </c>
      <c r="B73" s="73" t="s">
        <v>3</v>
      </c>
      <c r="C73" s="74" t="s">
        <v>34</v>
      </c>
      <c r="D73" s="75">
        <f>SUM(D74:D77)</f>
        <v>2714225.87</v>
      </c>
      <c r="E73" s="75">
        <f t="shared" ref="E73:F73" si="16">SUM(E74:E77)</f>
        <v>2044410.8599999999</v>
      </c>
      <c r="F73" s="75">
        <f t="shared" si="16"/>
        <v>1426397.5979899999</v>
      </c>
      <c r="G73" s="71">
        <f t="shared" si="1"/>
        <v>0.52552649127539264</v>
      </c>
      <c r="H73" s="75">
        <f t="shared" si="9"/>
        <v>69.770593861451118</v>
      </c>
      <c r="I73" s="75">
        <f t="shared" ref="I73" si="17">SUM(I74:I77)</f>
        <v>1435377.8081099999</v>
      </c>
      <c r="J73" s="75">
        <f t="shared" si="10"/>
        <v>100.62957271749858</v>
      </c>
      <c r="K73" s="75">
        <f t="shared" ref="K73" si="18">SUM(K74:K77)</f>
        <v>1235404.85986</v>
      </c>
      <c r="L73" s="77">
        <f t="shared" si="8"/>
        <v>86.068270867771773</v>
      </c>
    </row>
    <row r="74" spans="1:12" ht="16.5" customHeight="1" x14ac:dyDescent="0.2">
      <c r="A74" s="78">
        <v>5</v>
      </c>
      <c r="B74" s="79">
        <v>1</v>
      </c>
      <c r="C74" s="80" t="s">
        <v>33</v>
      </c>
      <c r="D74" s="70">
        <v>1690807.49</v>
      </c>
      <c r="E74" s="70">
        <v>1003354.84</v>
      </c>
      <c r="F74" s="70">
        <v>250924.75483000002</v>
      </c>
      <c r="G74" s="76">
        <f t="shared" si="1"/>
        <v>0.14840527754581925</v>
      </c>
      <c r="H74" s="70">
        <f t="shared" si="9"/>
        <v>25.008575712855485</v>
      </c>
      <c r="I74" s="70">
        <v>379279.81101</v>
      </c>
      <c r="J74" s="70">
        <f t="shared" si="10"/>
        <v>151.15280724971109</v>
      </c>
      <c r="K74" s="72">
        <v>139074.41774999999</v>
      </c>
      <c r="L74" s="72">
        <f t="shared" si="8"/>
        <v>36.668025482203475</v>
      </c>
    </row>
    <row r="75" spans="1:12" ht="16.5" customHeight="1" x14ac:dyDescent="0.2">
      <c r="A75" s="81">
        <v>5</v>
      </c>
      <c r="B75" s="82">
        <v>2</v>
      </c>
      <c r="C75" s="83" t="s">
        <v>32</v>
      </c>
      <c r="D75" s="70">
        <v>187230.36</v>
      </c>
      <c r="E75" s="70">
        <v>164180.85999999999</v>
      </c>
      <c r="F75" s="70">
        <v>355453.48399000004</v>
      </c>
      <c r="G75" s="76">
        <f t="shared" ref="G75:G113" si="19">F75/D75</f>
        <v>1.8984820837283016</v>
      </c>
      <c r="H75" s="70">
        <f t="shared" si="9"/>
        <v>216.50117071502737</v>
      </c>
      <c r="I75" s="70">
        <v>168591.48136000001</v>
      </c>
      <c r="J75" s="70">
        <f t="shared" si="10"/>
        <v>47.429970151802756</v>
      </c>
      <c r="K75" s="72">
        <v>169321.25636000003</v>
      </c>
      <c r="L75" s="72">
        <f t="shared" si="8"/>
        <v>100.43286588035947</v>
      </c>
    </row>
    <row r="76" spans="1:12" ht="16.5" customHeight="1" x14ac:dyDescent="0.2">
      <c r="A76" s="81">
        <v>5</v>
      </c>
      <c r="B76" s="82">
        <v>3</v>
      </c>
      <c r="C76" s="83" t="s">
        <v>31</v>
      </c>
      <c r="D76" s="70">
        <v>759929.16</v>
      </c>
      <c r="E76" s="70">
        <v>762270.85</v>
      </c>
      <c r="F76" s="70">
        <v>731396.36226999993</v>
      </c>
      <c r="G76" s="76">
        <f t="shared" si="19"/>
        <v>0.96245334534866367</v>
      </c>
      <c r="H76" s="70">
        <f t="shared" si="9"/>
        <v>95.94966963120784</v>
      </c>
      <c r="I76" s="70">
        <v>798883.51884000003</v>
      </c>
      <c r="J76" s="70">
        <f t="shared" si="10"/>
        <v>109.22716601440885</v>
      </c>
      <c r="K76" s="72">
        <v>838386.18885000004</v>
      </c>
      <c r="L76" s="72">
        <f t="shared" si="8"/>
        <v>104.94473463006959</v>
      </c>
    </row>
    <row r="77" spans="1:12" ht="36" customHeight="1" x14ac:dyDescent="0.2">
      <c r="A77" s="84">
        <v>5</v>
      </c>
      <c r="B77" s="85">
        <v>5</v>
      </c>
      <c r="C77" s="86" t="s">
        <v>30</v>
      </c>
      <c r="D77" s="70">
        <v>76258.86</v>
      </c>
      <c r="E77" s="70">
        <v>114604.31</v>
      </c>
      <c r="F77" s="70">
        <v>88622.996900000013</v>
      </c>
      <c r="G77" s="76">
        <f t="shared" si="19"/>
        <v>1.1621337756688208</v>
      </c>
      <c r="H77" s="70">
        <f t="shared" si="9"/>
        <v>77.329549735084143</v>
      </c>
      <c r="I77" s="70">
        <v>88622.996900000013</v>
      </c>
      <c r="J77" s="70">
        <f t="shared" si="10"/>
        <v>100</v>
      </c>
      <c r="K77" s="72">
        <v>88622.996900000013</v>
      </c>
      <c r="L77" s="72">
        <f t="shared" si="8"/>
        <v>100</v>
      </c>
    </row>
    <row r="78" spans="1:12" ht="27" customHeight="1" x14ac:dyDescent="0.2">
      <c r="A78" s="73">
        <v>6</v>
      </c>
      <c r="B78" s="73" t="s">
        <v>3</v>
      </c>
      <c r="C78" s="74" t="s">
        <v>29</v>
      </c>
      <c r="D78" s="75">
        <f>SUM(D79)</f>
        <v>193.8</v>
      </c>
      <c r="E78" s="75">
        <f t="shared" ref="E78:F78" si="20">SUM(E79)</f>
        <v>204.4</v>
      </c>
      <c r="F78" s="75">
        <f t="shared" si="20"/>
        <v>206.7</v>
      </c>
      <c r="G78" s="71">
        <f t="shared" si="19"/>
        <v>1.0665634674922599</v>
      </c>
      <c r="H78" s="75">
        <f t="shared" si="9"/>
        <v>101.1252446183953</v>
      </c>
      <c r="I78" s="75">
        <f t="shared" ref="I78" si="21">SUM(I79)</f>
        <v>213</v>
      </c>
      <c r="J78" s="75">
        <f t="shared" si="10"/>
        <v>103.0478955007257</v>
      </c>
      <c r="K78" s="75">
        <f t="shared" ref="K78" si="22">SUM(K79)</f>
        <v>213</v>
      </c>
      <c r="L78" s="77">
        <f t="shared" si="8"/>
        <v>100</v>
      </c>
    </row>
    <row r="79" spans="1:12" ht="16.5" customHeight="1" x14ac:dyDescent="0.2">
      <c r="A79" s="87">
        <v>6</v>
      </c>
      <c r="B79" s="88">
        <v>5</v>
      </c>
      <c r="C79" s="89" t="s">
        <v>28</v>
      </c>
      <c r="D79" s="70">
        <v>193.8</v>
      </c>
      <c r="E79" s="70">
        <v>204.4</v>
      </c>
      <c r="F79" s="70">
        <v>206.7</v>
      </c>
      <c r="G79" s="76">
        <f t="shared" si="19"/>
        <v>1.0665634674922599</v>
      </c>
      <c r="H79" s="70">
        <f t="shared" si="9"/>
        <v>101.1252446183953</v>
      </c>
      <c r="I79" s="70">
        <v>213</v>
      </c>
      <c r="J79" s="70">
        <f t="shared" si="10"/>
        <v>103.0478955007257</v>
      </c>
      <c r="K79" s="72">
        <v>213</v>
      </c>
      <c r="L79" s="72">
        <f t="shared" si="8"/>
        <v>100</v>
      </c>
    </row>
    <row r="80" spans="1:12" ht="25.15" customHeight="1" x14ac:dyDescent="0.2">
      <c r="A80" s="73">
        <v>7</v>
      </c>
      <c r="B80" s="73" t="s">
        <v>3</v>
      </c>
      <c r="C80" s="74" t="s">
        <v>27</v>
      </c>
      <c r="D80" s="75">
        <f>SUM(D81:D85)</f>
        <v>8479317.6600000001</v>
      </c>
      <c r="E80" s="75">
        <f t="shared" ref="E80:F80" si="23">SUM(E81:E85)</f>
        <v>9709233.6300000008</v>
      </c>
      <c r="F80" s="75">
        <f t="shared" si="23"/>
        <v>8172906.7256999994</v>
      </c>
      <c r="G80" s="71">
        <f t="shared" si="19"/>
        <v>0.9638637274145947</v>
      </c>
      <c r="H80" s="75">
        <f t="shared" si="9"/>
        <v>84.176640887979119</v>
      </c>
      <c r="I80" s="75">
        <f t="shared" ref="I80" si="24">SUM(I81:I85)</f>
        <v>7644879.0635900004</v>
      </c>
      <c r="J80" s="75">
        <f t="shared" si="10"/>
        <v>93.539291713074405</v>
      </c>
      <c r="K80" s="75">
        <f t="shared" ref="K80" si="25">SUM(K81:K85)</f>
        <v>7521189.2922099996</v>
      </c>
      <c r="L80" s="77">
        <f t="shared" si="8"/>
        <v>98.382057186893988</v>
      </c>
    </row>
    <row r="81" spans="1:12" ht="16.5" customHeight="1" x14ac:dyDescent="0.2">
      <c r="A81" s="78">
        <v>7</v>
      </c>
      <c r="B81" s="79">
        <v>1</v>
      </c>
      <c r="C81" s="80" t="s">
        <v>26</v>
      </c>
      <c r="D81" s="70">
        <v>2636360.94</v>
      </c>
      <c r="E81" s="70">
        <v>2628878.4900000002</v>
      </c>
      <c r="F81" s="70">
        <v>2606857.80266</v>
      </c>
      <c r="G81" s="76">
        <f t="shared" si="19"/>
        <v>0.98880914335652392</v>
      </c>
      <c r="H81" s="70">
        <f t="shared" si="9"/>
        <v>99.16235431102028</v>
      </c>
      <c r="I81" s="70">
        <v>2627411.8226600001</v>
      </c>
      <c r="J81" s="70">
        <f t="shared" si="10"/>
        <v>100.78845957685252</v>
      </c>
      <c r="K81" s="72">
        <v>2627411.8226600001</v>
      </c>
      <c r="L81" s="72">
        <f t="shared" si="8"/>
        <v>100</v>
      </c>
    </row>
    <row r="82" spans="1:12" ht="16.5" customHeight="1" x14ac:dyDescent="0.2">
      <c r="A82" s="81">
        <v>7</v>
      </c>
      <c r="B82" s="82">
        <v>2</v>
      </c>
      <c r="C82" s="83" t="s">
        <v>25</v>
      </c>
      <c r="D82" s="70">
        <v>5136327.74</v>
      </c>
      <c r="E82" s="70">
        <v>6273567.7300000004</v>
      </c>
      <c r="F82" s="70">
        <v>4716746.5153999999</v>
      </c>
      <c r="G82" s="76">
        <f t="shared" si="19"/>
        <v>0.9183110490920503</v>
      </c>
      <c r="H82" s="70">
        <f t="shared" si="9"/>
        <v>75.184436008312602</v>
      </c>
      <c r="I82" s="70">
        <v>4167753.8393399999</v>
      </c>
      <c r="J82" s="70">
        <f t="shared" si="10"/>
        <v>88.360776347264803</v>
      </c>
      <c r="K82" s="72">
        <v>4043858.0739899999</v>
      </c>
      <c r="L82" s="72">
        <f t="shared" si="8"/>
        <v>97.027277278697923</v>
      </c>
    </row>
    <row r="83" spans="1:12" ht="16.5" customHeight="1" x14ac:dyDescent="0.2">
      <c r="A83" s="81">
        <v>7</v>
      </c>
      <c r="B83" s="82">
        <v>3</v>
      </c>
      <c r="C83" s="83" t="s">
        <v>24</v>
      </c>
      <c r="D83" s="70">
        <v>424796.61</v>
      </c>
      <c r="E83" s="70">
        <v>473103.57</v>
      </c>
      <c r="F83" s="70">
        <v>501910.06627999997</v>
      </c>
      <c r="G83" s="76">
        <f t="shared" si="19"/>
        <v>1.1815303005360611</v>
      </c>
      <c r="H83" s="70">
        <f t="shared" si="9"/>
        <v>106.08883511067143</v>
      </c>
      <c r="I83" s="70">
        <v>501910.06627999997</v>
      </c>
      <c r="J83" s="70">
        <f t="shared" si="10"/>
        <v>100</v>
      </c>
      <c r="K83" s="72">
        <v>501910.06627999997</v>
      </c>
      <c r="L83" s="72">
        <f t="shared" si="8"/>
        <v>100</v>
      </c>
    </row>
    <row r="84" spans="1:12" ht="16.5" customHeight="1" x14ac:dyDescent="0.2">
      <c r="A84" s="81">
        <v>7</v>
      </c>
      <c r="B84" s="82">
        <v>7</v>
      </c>
      <c r="C84" s="83" t="s">
        <v>23</v>
      </c>
      <c r="D84" s="70">
        <v>49308.66</v>
      </c>
      <c r="E84" s="70">
        <v>84436.4</v>
      </c>
      <c r="F84" s="70">
        <v>71849.906060000008</v>
      </c>
      <c r="G84" s="76">
        <f t="shared" si="19"/>
        <v>1.4571457845335891</v>
      </c>
      <c r="H84" s="70">
        <f t="shared" si="9"/>
        <v>85.093521348612697</v>
      </c>
      <c r="I84" s="70">
        <v>72055.900010000012</v>
      </c>
      <c r="J84" s="70">
        <f t="shared" si="10"/>
        <v>100.28670037484528</v>
      </c>
      <c r="K84" s="72">
        <v>72261.893980000008</v>
      </c>
      <c r="L84" s="72">
        <f t="shared" si="8"/>
        <v>100.28588078140916</v>
      </c>
    </row>
    <row r="85" spans="1:12" ht="16.5" customHeight="1" x14ac:dyDescent="0.2">
      <c r="A85" s="84">
        <v>7</v>
      </c>
      <c r="B85" s="85">
        <v>9</v>
      </c>
      <c r="C85" s="86" t="s">
        <v>22</v>
      </c>
      <c r="D85" s="70">
        <v>232523.71</v>
      </c>
      <c r="E85" s="70">
        <v>249247.44</v>
      </c>
      <c r="F85" s="70">
        <v>275542.43530000001</v>
      </c>
      <c r="G85" s="76">
        <f t="shared" si="19"/>
        <v>1.1850079086558529</v>
      </c>
      <c r="H85" s="70">
        <f t="shared" si="9"/>
        <v>110.54975541574268</v>
      </c>
      <c r="I85" s="70">
        <v>275747.43530000001</v>
      </c>
      <c r="J85" s="70">
        <f t="shared" si="10"/>
        <v>100.07439870369761</v>
      </c>
      <c r="K85" s="72">
        <v>275747.43530000001</v>
      </c>
      <c r="L85" s="72">
        <f t="shared" si="8"/>
        <v>100</v>
      </c>
    </row>
    <row r="86" spans="1:12" ht="23.45" customHeight="1" x14ac:dyDescent="0.2">
      <c r="A86" s="73">
        <v>8</v>
      </c>
      <c r="B86" s="73" t="s">
        <v>3</v>
      </c>
      <c r="C86" s="74" t="s">
        <v>21</v>
      </c>
      <c r="D86" s="75">
        <f>SUM(D87:D88)</f>
        <v>254834.69</v>
      </c>
      <c r="E86" s="75">
        <f t="shared" ref="E86:F86" si="26">SUM(E87:E88)</f>
        <v>311350.73</v>
      </c>
      <c r="F86" s="75">
        <f t="shared" si="26"/>
        <v>334507.55372999999</v>
      </c>
      <c r="G86" s="71">
        <f t="shared" si="19"/>
        <v>1.3126452828302142</v>
      </c>
      <c r="H86" s="75">
        <f t="shared" si="9"/>
        <v>107.4375363532952</v>
      </c>
      <c r="I86" s="75">
        <f t="shared" ref="I86" si="27">SUM(I87:I88)</f>
        <v>315187.44092000002</v>
      </c>
      <c r="J86" s="75">
        <f t="shared" si="10"/>
        <v>94.224311949142319</v>
      </c>
      <c r="K86" s="75">
        <f t="shared" ref="K86" si="28">SUM(K87:K88)</f>
        <v>315189.71592000005</v>
      </c>
      <c r="L86" s="77">
        <f t="shared" si="8"/>
        <v>100.00072179271908</v>
      </c>
    </row>
    <row r="87" spans="1:12" ht="16.5" customHeight="1" x14ac:dyDescent="0.2">
      <c r="A87" s="78">
        <v>8</v>
      </c>
      <c r="B87" s="79">
        <v>1</v>
      </c>
      <c r="C87" s="80" t="s">
        <v>20</v>
      </c>
      <c r="D87" s="70">
        <v>248928.49</v>
      </c>
      <c r="E87" s="70">
        <v>311243.13</v>
      </c>
      <c r="F87" s="70">
        <v>319762.62383</v>
      </c>
      <c r="G87" s="76">
        <f t="shared" si="19"/>
        <v>1.2845561543799184</v>
      </c>
      <c r="H87" s="70">
        <f t="shared" si="9"/>
        <v>102.73724719000224</v>
      </c>
      <c r="I87" s="70">
        <v>315077.44092000002</v>
      </c>
      <c r="J87" s="70">
        <f t="shared" si="10"/>
        <v>98.534793449627557</v>
      </c>
      <c r="K87" s="72">
        <v>315078.31592000002</v>
      </c>
      <c r="L87" s="72">
        <f t="shared" si="8"/>
        <v>100.0002777095045</v>
      </c>
    </row>
    <row r="88" spans="1:12" ht="16.5" customHeight="1" x14ac:dyDescent="0.2">
      <c r="A88" s="84">
        <v>8</v>
      </c>
      <c r="B88" s="85">
        <v>4</v>
      </c>
      <c r="C88" s="86" t="s">
        <v>19</v>
      </c>
      <c r="D88" s="70">
        <v>5906.2</v>
      </c>
      <c r="E88" s="70">
        <v>107.6</v>
      </c>
      <c r="F88" s="70">
        <v>14744.929900000001</v>
      </c>
      <c r="G88" s="76">
        <f t="shared" si="19"/>
        <v>2.4965172022620301</v>
      </c>
      <c r="H88" s="70">
        <f t="shared" si="9"/>
        <v>13703.466449814126</v>
      </c>
      <c r="I88" s="70">
        <v>110</v>
      </c>
      <c r="J88" s="70">
        <f>I88/F88*100</f>
        <v>0.74601914519783508</v>
      </c>
      <c r="K88" s="72">
        <v>111.4</v>
      </c>
      <c r="L88" s="72">
        <f t="shared" si="8"/>
        <v>101.27272727272727</v>
      </c>
    </row>
    <row r="89" spans="1:12" ht="21" customHeight="1" x14ac:dyDescent="0.2">
      <c r="A89" s="73">
        <v>9</v>
      </c>
      <c r="B89" s="73" t="s">
        <v>3</v>
      </c>
      <c r="C89" s="74" t="s">
        <v>18</v>
      </c>
      <c r="D89" s="75">
        <f>SUM(D90)</f>
        <v>4236.25</v>
      </c>
      <c r="E89" s="75">
        <f t="shared" ref="E89:F89" si="29">SUM(E90)</f>
        <v>4664.3</v>
      </c>
      <c r="F89" s="75">
        <f t="shared" si="29"/>
        <v>5203.8</v>
      </c>
      <c r="G89" s="76">
        <f t="shared" si="19"/>
        <v>1.2283977574505753</v>
      </c>
      <c r="H89" s="75">
        <f t="shared" si="9"/>
        <v>111.56658019424137</v>
      </c>
      <c r="I89" s="75">
        <f t="shared" ref="I89" si="30">SUM(I90)</f>
        <v>5203.8</v>
      </c>
      <c r="J89" s="75">
        <f t="shared" si="10"/>
        <v>100</v>
      </c>
      <c r="K89" s="75">
        <f t="shared" ref="K89" si="31">SUM(K90)</f>
        <v>5203.8</v>
      </c>
      <c r="L89" s="77">
        <f t="shared" si="8"/>
        <v>100</v>
      </c>
    </row>
    <row r="90" spans="1:12" ht="16.5" customHeight="1" x14ac:dyDescent="0.2">
      <c r="A90" s="87">
        <v>9</v>
      </c>
      <c r="B90" s="88">
        <v>9</v>
      </c>
      <c r="C90" s="89" t="s">
        <v>17</v>
      </c>
      <c r="D90" s="70">
        <v>4236.25</v>
      </c>
      <c r="E90" s="70">
        <v>4664.3</v>
      </c>
      <c r="F90" s="70">
        <v>5203.8</v>
      </c>
      <c r="G90" s="76">
        <f t="shared" si="19"/>
        <v>1.2283977574505753</v>
      </c>
      <c r="H90" s="70">
        <f t="shared" si="9"/>
        <v>111.56658019424137</v>
      </c>
      <c r="I90" s="70">
        <v>5203.8</v>
      </c>
      <c r="J90" s="70">
        <f t="shared" si="10"/>
        <v>100</v>
      </c>
      <c r="K90" s="72">
        <v>5203.8</v>
      </c>
      <c r="L90" s="72">
        <f t="shared" si="8"/>
        <v>100</v>
      </c>
    </row>
    <row r="91" spans="1:12" ht="25.9" customHeight="1" x14ac:dyDescent="0.2">
      <c r="A91" s="73">
        <v>10</v>
      </c>
      <c r="B91" s="73" t="s">
        <v>3</v>
      </c>
      <c r="C91" s="74" t="s">
        <v>16</v>
      </c>
      <c r="D91" s="75">
        <f>SUM(D92:D95)</f>
        <v>304997.68</v>
      </c>
      <c r="E91" s="75">
        <f>SUM(E92:E95)</f>
        <v>556619.59</v>
      </c>
      <c r="F91" s="75">
        <f>SUM(F92:F95)</f>
        <v>406515.75188</v>
      </c>
      <c r="G91" s="71">
        <f t="shared" si="19"/>
        <v>1.3328486691439752</v>
      </c>
      <c r="H91" s="75">
        <f t="shared" si="9"/>
        <v>73.032958089024504</v>
      </c>
      <c r="I91" s="75">
        <f>SUM(I92:I95)</f>
        <v>434476.74083000002</v>
      </c>
      <c r="J91" s="75">
        <f t="shared" si="10"/>
        <v>106.87820553587156</v>
      </c>
      <c r="K91" s="75">
        <f>SUM(K92:K95)</f>
        <v>419628.20935000002</v>
      </c>
      <c r="L91" s="77">
        <f t="shared" si="8"/>
        <v>96.582433514937023</v>
      </c>
    </row>
    <row r="92" spans="1:12" ht="16.5" customHeight="1" x14ac:dyDescent="0.2">
      <c r="A92" s="78">
        <v>10</v>
      </c>
      <c r="B92" s="79">
        <v>1</v>
      </c>
      <c r="C92" s="80" t="s">
        <v>15</v>
      </c>
      <c r="D92" s="70">
        <v>7134.51</v>
      </c>
      <c r="E92" s="70">
        <v>26257.96</v>
      </c>
      <c r="F92" s="70">
        <v>37794.192000000003</v>
      </c>
      <c r="G92" s="76">
        <f t="shared" si="19"/>
        <v>5.2973773952240588</v>
      </c>
      <c r="H92" s="70">
        <f t="shared" si="9"/>
        <v>143.93422794459281</v>
      </c>
      <c r="I92" s="70">
        <v>37794.192000000003</v>
      </c>
      <c r="J92" s="70">
        <f t="shared" si="10"/>
        <v>100</v>
      </c>
      <c r="K92" s="72">
        <v>37794.192000000003</v>
      </c>
      <c r="L92" s="72">
        <f t="shared" si="8"/>
        <v>100</v>
      </c>
    </row>
    <row r="93" spans="1:12" ht="16.5" customHeight="1" x14ac:dyDescent="0.2">
      <c r="A93" s="81">
        <v>10</v>
      </c>
      <c r="B93" s="82">
        <v>3</v>
      </c>
      <c r="C93" s="83" t="s">
        <v>13</v>
      </c>
      <c r="D93" s="70">
        <v>25973.06</v>
      </c>
      <c r="E93" s="70">
        <v>196320.25</v>
      </c>
      <c r="F93" s="70">
        <v>49601.809099999999</v>
      </c>
      <c r="G93" s="76">
        <f t="shared" si="19"/>
        <v>1.9097406736056513</v>
      </c>
      <c r="H93" s="70">
        <f t="shared" si="9"/>
        <v>25.265763007127383</v>
      </c>
      <c r="I93" s="70">
        <v>74782.640159999995</v>
      </c>
      <c r="J93" s="70">
        <f t="shared" si="10"/>
        <v>150.76595292972891</v>
      </c>
      <c r="K93" s="72">
        <v>59934.108679999998</v>
      </c>
      <c r="L93" s="72">
        <f t="shared" si="8"/>
        <v>80.144413933192169</v>
      </c>
    </row>
    <row r="94" spans="1:12" ht="16.5" customHeight="1" x14ac:dyDescent="0.2">
      <c r="A94" s="81">
        <v>10</v>
      </c>
      <c r="B94" s="82">
        <v>4</v>
      </c>
      <c r="C94" s="83" t="s">
        <v>12</v>
      </c>
      <c r="D94" s="70">
        <v>96545.45</v>
      </c>
      <c r="E94" s="70">
        <v>105922.52</v>
      </c>
      <c r="F94" s="70">
        <v>113772.21053</v>
      </c>
      <c r="G94" s="76">
        <f t="shared" si="19"/>
        <v>1.1784316146436731</v>
      </c>
      <c r="H94" s="70">
        <f t="shared" si="9"/>
        <v>107.41078528909622</v>
      </c>
      <c r="I94" s="70">
        <v>116552.36842</v>
      </c>
      <c r="J94" s="70">
        <f t="shared" si="10"/>
        <v>102.44361771389411</v>
      </c>
      <c r="K94" s="72">
        <v>116552.36842</v>
      </c>
      <c r="L94" s="72">
        <f t="shared" si="8"/>
        <v>100</v>
      </c>
    </row>
    <row r="95" spans="1:12" ht="16.5" customHeight="1" x14ac:dyDescent="0.2">
      <c r="A95" s="84">
        <v>10</v>
      </c>
      <c r="B95" s="85">
        <v>6</v>
      </c>
      <c r="C95" s="86" t="s">
        <v>11</v>
      </c>
      <c r="D95" s="70">
        <v>175344.66</v>
      </c>
      <c r="E95" s="70">
        <v>228118.86</v>
      </c>
      <c r="F95" s="70">
        <v>205347.54024999999</v>
      </c>
      <c r="G95" s="76">
        <f t="shared" si="19"/>
        <v>1.1711080351691348</v>
      </c>
      <c r="H95" s="70">
        <f t="shared" si="9"/>
        <v>90.017782944382603</v>
      </c>
      <c r="I95" s="70">
        <v>205347.54024999999</v>
      </c>
      <c r="J95" s="70">
        <f t="shared" si="10"/>
        <v>100</v>
      </c>
      <c r="K95" s="72">
        <v>205347.54024999999</v>
      </c>
      <c r="L95" s="72">
        <f t="shared" si="8"/>
        <v>100</v>
      </c>
    </row>
    <row r="96" spans="1:12" ht="38.450000000000003" customHeight="1" x14ac:dyDescent="0.2">
      <c r="A96" s="73">
        <v>11</v>
      </c>
      <c r="B96" s="73" t="s">
        <v>3</v>
      </c>
      <c r="C96" s="74" t="s">
        <v>10</v>
      </c>
      <c r="D96" s="75">
        <f>SUM(D97:D100)</f>
        <v>394679.42</v>
      </c>
      <c r="E96" s="75">
        <f t="shared" ref="E96:F96" si="32">SUM(E97:E100)</f>
        <v>424805.64</v>
      </c>
      <c r="F96" s="75">
        <f t="shared" si="32"/>
        <v>565339.93640000001</v>
      </c>
      <c r="G96" s="71">
        <f t="shared" si="19"/>
        <v>1.4324028762381378</v>
      </c>
      <c r="H96" s="75">
        <f t="shared" si="9"/>
        <v>133.08202226316956</v>
      </c>
      <c r="I96" s="75">
        <f t="shared" ref="I96" si="33">SUM(I97:I100)</f>
        <v>579619.93640000001</v>
      </c>
      <c r="J96" s="75">
        <f t="shared" si="10"/>
        <v>102.52591389367129</v>
      </c>
      <c r="K96" s="75">
        <f t="shared" ref="K96" si="34">SUM(K97:K100)</f>
        <v>427376.60306999995</v>
      </c>
      <c r="L96" s="77">
        <f t="shared" si="8"/>
        <v>73.733937746244834</v>
      </c>
    </row>
    <row r="97" spans="1:12" ht="23.45" customHeight="1" x14ac:dyDescent="0.2">
      <c r="A97" s="78">
        <v>11</v>
      </c>
      <c r="B97" s="79">
        <v>1</v>
      </c>
      <c r="C97" s="80" t="s">
        <v>9</v>
      </c>
      <c r="D97" s="70">
        <v>333212.73</v>
      </c>
      <c r="E97" s="70">
        <v>240107.16</v>
      </c>
      <c r="F97" s="70">
        <v>275057.86723999999</v>
      </c>
      <c r="G97" s="76">
        <f t="shared" si="19"/>
        <v>0.82547226584050382</v>
      </c>
      <c r="H97" s="70">
        <f t="shared" si="9"/>
        <v>114.55629529748302</v>
      </c>
      <c r="I97" s="70">
        <v>275057.86723999999</v>
      </c>
      <c r="J97" s="70">
        <f t="shared" si="10"/>
        <v>100</v>
      </c>
      <c r="K97" s="72">
        <v>275057.86723999999</v>
      </c>
      <c r="L97" s="72">
        <f t="shared" si="8"/>
        <v>100</v>
      </c>
    </row>
    <row r="98" spans="1:12" ht="23.45" customHeight="1" x14ac:dyDescent="0.2">
      <c r="A98" s="81">
        <v>11</v>
      </c>
      <c r="B98" s="81">
        <v>2</v>
      </c>
      <c r="C98" s="90" t="s">
        <v>69</v>
      </c>
      <c r="D98" s="70">
        <v>33580.14</v>
      </c>
      <c r="E98" s="70">
        <v>34949.43</v>
      </c>
      <c r="F98" s="70">
        <v>137963.33333000002</v>
      </c>
      <c r="G98" s="76">
        <f t="shared" si="19"/>
        <v>4.1084799923407118</v>
      </c>
      <c r="H98" s="70">
        <f t="shared" si="9"/>
        <v>394.75131162368035</v>
      </c>
      <c r="I98" s="70">
        <v>152243.33333000002</v>
      </c>
      <c r="J98" s="70">
        <f t="shared" si="10"/>
        <v>110.35057624031386</v>
      </c>
      <c r="K98" s="72">
        <v>0</v>
      </c>
      <c r="L98" s="72">
        <f t="shared" si="8"/>
        <v>0</v>
      </c>
    </row>
    <row r="99" spans="1:12" ht="23.45" customHeight="1" x14ac:dyDescent="0.2">
      <c r="A99" s="87">
        <v>11</v>
      </c>
      <c r="B99" s="88">
        <v>3</v>
      </c>
      <c r="C99" s="89" t="s">
        <v>70</v>
      </c>
      <c r="D99" s="70">
        <v>7669.79</v>
      </c>
      <c r="E99" s="70">
        <v>126076.78</v>
      </c>
      <c r="F99" s="70">
        <v>125199.14170000001</v>
      </c>
      <c r="G99" s="76">
        <f t="shared" si="19"/>
        <v>16.323672708118476</v>
      </c>
      <c r="H99" s="70">
        <f t="shared" si="9"/>
        <v>99.30388585431831</v>
      </c>
      <c r="I99" s="70">
        <v>125199.14170000001</v>
      </c>
      <c r="J99" s="70">
        <f t="shared" si="10"/>
        <v>100</v>
      </c>
      <c r="K99" s="72">
        <v>125199.14170000001</v>
      </c>
      <c r="L99" s="72">
        <f t="shared" si="8"/>
        <v>100</v>
      </c>
    </row>
    <row r="100" spans="1:12" ht="36.6" customHeight="1" x14ac:dyDescent="0.2">
      <c r="A100" s="84">
        <v>11</v>
      </c>
      <c r="B100" s="85">
        <v>5</v>
      </c>
      <c r="C100" s="86" t="s">
        <v>8</v>
      </c>
      <c r="D100" s="70">
        <v>20216.759999999998</v>
      </c>
      <c r="E100" s="70">
        <v>23672.27</v>
      </c>
      <c r="F100" s="70">
        <v>27119.594129999998</v>
      </c>
      <c r="G100" s="76">
        <f t="shared" si="19"/>
        <v>1.3414411671306381</v>
      </c>
      <c r="H100" s="70">
        <f t="shared" si="9"/>
        <v>114.56271042025119</v>
      </c>
      <c r="I100" s="70">
        <v>27119.594129999998</v>
      </c>
      <c r="J100" s="70">
        <f t="shared" si="10"/>
        <v>100</v>
      </c>
      <c r="K100" s="72">
        <v>27119.594129999998</v>
      </c>
      <c r="L100" s="72">
        <f t="shared" si="8"/>
        <v>100</v>
      </c>
    </row>
    <row r="101" spans="1:12" ht="33.6" customHeight="1" x14ac:dyDescent="0.2">
      <c r="A101" s="73">
        <v>12</v>
      </c>
      <c r="B101" s="73" t="s">
        <v>3</v>
      </c>
      <c r="C101" s="74" t="s">
        <v>7</v>
      </c>
      <c r="D101" s="75">
        <f>SUM(D102:D103)</f>
        <v>99718.13</v>
      </c>
      <c r="E101" s="75">
        <f t="shared" ref="E101:F101" si="35">SUM(E102:E103)</f>
        <v>135283.26</v>
      </c>
      <c r="F101" s="75">
        <f t="shared" si="35"/>
        <v>101084.82892</v>
      </c>
      <c r="G101" s="71">
        <f t="shared" si="19"/>
        <v>1.0137056212345739</v>
      </c>
      <c r="H101" s="75">
        <f t="shared" si="9"/>
        <v>74.720870061824357</v>
      </c>
      <c r="I101" s="75">
        <f t="shared" ref="I101" si="36">SUM(I102:I103)</f>
        <v>101084.82892</v>
      </c>
      <c r="J101" s="75">
        <f t="shared" si="10"/>
        <v>100</v>
      </c>
      <c r="K101" s="75">
        <f t="shared" ref="K101" si="37">SUM(K102:K103)</f>
        <v>101084.82892</v>
      </c>
      <c r="L101" s="77">
        <f t="shared" si="8"/>
        <v>100</v>
      </c>
    </row>
    <row r="102" spans="1:12" ht="19.149999999999999" customHeight="1" x14ac:dyDescent="0.2">
      <c r="A102" s="78">
        <v>12</v>
      </c>
      <c r="B102" s="79">
        <v>2</v>
      </c>
      <c r="C102" s="80" t="s">
        <v>6</v>
      </c>
      <c r="D102" s="70">
        <v>94304.42</v>
      </c>
      <c r="E102" s="70">
        <v>127993.46</v>
      </c>
      <c r="F102" s="70">
        <v>92720.028959999996</v>
      </c>
      <c r="G102" s="76">
        <f t="shared" si="19"/>
        <v>0.98319918578577759</v>
      </c>
      <c r="H102" s="70">
        <f t="shared" si="9"/>
        <v>72.441223918784587</v>
      </c>
      <c r="I102" s="70">
        <v>92720.028959999996</v>
      </c>
      <c r="J102" s="70">
        <f t="shared" si="10"/>
        <v>100</v>
      </c>
      <c r="K102" s="72">
        <v>92720.028959999996</v>
      </c>
      <c r="L102" s="72">
        <f t="shared" si="8"/>
        <v>100</v>
      </c>
    </row>
    <row r="103" spans="1:12" ht="34.9" customHeight="1" x14ac:dyDescent="0.2">
      <c r="A103" s="84">
        <v>12</v>
      </c>
      <c r="B103" s="85">
        <v>4</v>
      </c>
      <c r="C103" s="86" t="s">
        <v>5</v>
      </c>
      <c r="D103" s="70">
        <v>5413.71</v>
      </c>
      <c r="E103" s="70">
        <v>7289.8</v>
      </c>
      <c r="F103" s="70">
        <v>8364.7999600000003</v>
      </c>
      <c r="G103" s="76">
        <f t="shared" si="19"/>
        <v>1.545114156465714</v>
      </c>
      <c r="H103" s="70">
        <f t="shared" si="9"/>
        <v>114.74663173200912</v>
      </c>
      <c r="I103" s="70">
        <v>8364.7999600000003</v>
      </c>
      <c r="J103" s="70">
        <f t="shared" si="10"/>
        <v>100</v>
      </c>
      <c r="K103" s="72">
        <v>8364.7999600000003</v>
      </c>
      <c r="L103" s="72">
        <f t="shared" si="8"/>
        <v>100</v>
      </c>
    </row>
    <row r="104" spans="1:12" ht="39" customHeight="1" x14ac:dyDescent="0.2">
      <c r="A104" s="73">
        <v>13</v>
      </c>
      <c r="B104" s="73" t="s">
        <v>3</v>
      </c>
      <c r="C104" s="74" t="s">
        <v>4</v>
      </c>
      <c r="D104" s="75">
        <f>SUM(D105)</f>
        <v>202.33</v>
      </c>
      <c r="E104" s="75">
        <f t="shared" ref="E104:F104" si="38">SUM(E105)</f>
        <v>5000</v>
      </c>
      <c r="F104" s="75">
        <f t="shared" si="38"/>
        <v>5000</v>
      </c>
      <c r="G104" s="71">
        <f t="shared" si="19"/>
        <v>24.712103988533581</v>
      </c>
      <c r="H104" s="75">
        <f t="shared" si="9"/>
        <v>100</v>
      </c>
      <c r="I104" s="75">
        <f t="shared" ref="I104" si="39">SUM(I105)</f>
        <v>5000</v>
      </c>
      <c r="J104" s="75">
        <f t="shared" si="10"/>
        <v>100</v>
      </c>
      <c r="K104" s="75">
        <f t="shared" ref="K104" si="40">SUM(K105)</f>
        <v>5000</v>
      </c>
      <c r="L104" s="77">
        <f t="shared" si="8"/>
        <v>100</v>
      </c>
    </row>
    <row r="105" spans="1:12" ht="44.45" customHeight="1" x14ac:dyDescent="0.2">
      <c r="A105" s="78">
        <v>13</v>
      </c>
      <c r="B105" s="79">
        <v>1</v>
      </c>
      <c r="C105" s="80" t="s">
        <v>2</v>
      </c>
      <c r="D105" s="70">
        <v>202.33</v>
      </c>
      <c r="E105" s="70">
        <v>5000</v>
      </c>
      <c r="F105" s="70">
        <v>5000</v>
      </c>
      <c r="G105" s="76">
        <f t="shared" si="19"/>
        <v>24.712103988533581</v>
      </c>
      <c r="H105" s="70">
        <f t="shared" si="9"/>
        <v>100</v>
      </c>
      <c r="I105" s="70">
        <v>5000</v>
      </c>
      <c r="J105" s="70">
        <f t="shared" si="10"/>
        <v>100</v>
      </c>
      <c r="K105" s="72">
        <v>5000</v>
      </c>
      <c r="L105" s="72">
        <f t="shared" si="8"/>
        <v>100</v>
      </c>
    </row>
    <row r="106" spans="1:12" ht="409.6" hidden="1" customHeight="1" x14ac:dyDescent="0.2">
      <c r="A106" s="81">
        <v>0</v>
      </c>
      <c r="B106" s="81">
        <v>0</v>
      </c>
      <c r="C106" s="91" t="s">
        <v>1</v>
      </c>
      <c r="D106" s="75" t="e">
        <f>#REF!/1000</f>
        <v>#REF!</v>
      </c>
      <c r="E106" s="75" t="e">
        <f>#REF!/1000</f>
        <v>#REF!</v>
      </c>
      <c r="F106" s="75" t="e">
        <f>#REF!/1000</f>
        <v>#REF!</v>
      </c>
      <c r="G106" s="71" t="e">
        <f t="shared" si="19"/>
        <v>#REF!</v>
      </c>
      <c r="H106" s="70" t="e">
        <f t="shared" si="9"/>
        <v>#REF!</v>
      </c>
      <c r="I106" s="75" t="e">
        <f>#REF!/1000</f>
        <v>#REF!</v>
      </c>
      <c r="J106" s="70" t="e">
        <f t="shared" si="10"/>
        <v>#REF!</v>
      </c>
      <c r="K106" s="77" t="e">
        <f>#REF!/1000</f>
        <v>#REF!</v>
      </c>
      <c r="L106" s="72" t="e">
        <f t="shared" si="8"/>
        <v>#REF!</v>
      </c>
    </row>
    <row r="107" spans="1:12" ht="17.25" customHeight="1" x14ac:dyDescent="0.25">
      <c r="A107" s="92"/>
      <c r="B107" s="93"/>
      <c r="C107" s="94" t="s">
        <v>0</v>
      </c>
      <c r="D107" s="75">
        <f>D53+D61+D66+D73+D78+D80+D86+D89+D91+D96+D101+D104</f>
        <v>15300639.149999999</v>
      </c>
      <c r="E107" s="75">
        <f>E53+E61+E66+E73+E78+E80+E86+E89+E91+E96+E101+E104</f>
        <v>17544780.380000006</v>
      </c>
      <c r="F107" s="75">
        <f>F53+F61+F66+F73+F78+F80+F86+F89+F91+F96+F101+F104</f>
        <v>16782322.199999999</v>
      </c>
      <c r="G107" s="71">
        <f t="shared" si="19"/>
        <v>1.0968379840524505</v>
      </c>
      <c r="H107" s="75">
        <f t="shared" si="9"/>
        <v>95.654216447934772</v>
      </c>
      <c r="I107" s="75">
        <f>I53+I61+I66+I73+I78+I80+I86+I89+I91+I96+I101+I104</f>
        <v>15149361.600000001</v>
      </c>
      <c r="J107" s="70">
        <f t="shared" si="10"/>
        <v>90.269757781196702</v>
      </c>
      <c r="K107" s="75">
        <f>K53+K61+K66+K73+K78+K80+K86+K89+K91+K96+K101+K104</f>
        <v>14730901.899999999</v>
      </c>
      <c r="L107" s="77">
        <f t="shared" si="8"/>
        <v>97.237773372575631</v>
      </c>
    </row>
    <row r="108" spans="1:12" s="65" customFormat="1" ht="17.25" customHeight="1" x14ac:dyDescent="0.25">
      <c r="A108" s="128"/>
      <c r="B108" s="129"/>
      <c r="C108" s="62" t="s">
        <v>125</v>
      </c>
      <c r="D108" s="104">
        <f>D51-D107</f>
        <v>-130248.14999999851</v>
      </c>
      <c r="E108" s="104">
        <f>E51-E107</f>
        <v>-306095.08000000566</v>
      </c>
      <c r="F108" s="104">
        <f>F51-F107</f>
        <v>-299999.99999999627</v>
      </c>
      <c r="G108" s="103">
        <f t="shared" si="19"/>
        <v>2.3032956706102903</v>
      </c>
      <c r="H108" s="104">
        <f>F108/E108*100</f>
        <v>98.008762506078412</v>
      </c>
      <c r="I108" s="104">
        <f>I51-I107</f>
        <v>-300000</v>
      </c>
      <c r="J108" s="104">
        <f>I108/F108*100</f>
        <v>100.00000000000125</v>
      </c>
      <c r="K108" s="104">
        <f>K51-K107</f>
        <v>-250000</v>
      </c>
      <c r="L108" s="105">
        <f>K108/I108*100</f>
        <v>83.333333333333343</v>
      </c>
    </row>
    <row r="109" spans="1:12" s="65" customFormat="1" ht="34.5" customHeight="1" x14ac:dyDescent="0.25">
      <c r="A109" s="128"/>
      <c r="B109" s="129"/>
      <c r="C109" s="113" t="s">
        <v>122</v>
      </c>
      <c r="D109" s="104">
        <f>D111+D113+D110+D112</f>
        <v>130248.1</v>
      </c>
      <c r="E109" s="104">
        <f>E111+E113+E110</f>
        <v>-306095.09999999998</v>
      </c>
      <c r="F109" s="104">
        <f>F111+F113</f>
        <v>300000</v>
      </c>
      <c r="G109" s="103">
        <f t="shared" si="19"/>
        <v>2.3032965548057898</v>
      </c>
      <c r="H109" s="104">
        <f t="shared" ref="H109:H113" si="41">F109/E109*100</f>
        <v>-98.008756102270183</v>
      </c>
      <c r="I109" s="104">
        <f>I111+I113</f>
        <v>300000</v>
      </c>
      <c r="J109" s="104">
        <f t="shared" ref="J109:J113" si="42">I109/F109*100</f>
        <v>100</v>
      </c>
      <c r="K109" s="104">
        <f>K111+K113</f>
        <v>250000</v>
      </c>
      <c r="L109" s="105">
        <f t="shared" ref="L109:L113" si="43">K109/I109*100</f>
        <v>83.333333333333343</v>
      </c>
    </row>
    <row r="110" spans="1:12" s="65" customFormat="1" ht="42.75" customHeight="1" x14ac:dyDescent="0.25">
      <c r="A110" s="128">
        <v>10200</v>
      </c>
      <c r="B110" s="129"/>
      <c r="C110" s="113" t="s">
        <v>126</v>
      </c>
      <c r="D110" s="104">
        <v>0</v>
      </c>
      <c r="E110" s="104">
        <v>0</v>
      </c>
      <c r="F110" s="104"/>
      <c r="G110" s="103"/>
      <c r="H110" s="104"/>
      <c r="I110" s="104"/>
      <c r="J110" s="104"/>
      <c r="K110" s="104"/>
      <c r="L110" s="105"/>
    </row>
    <row r="111" spans="1:12" s="65" customFormat="1" ht="57.75" customHeight="1" x14ac:dyDescent="0.25">
      <c r="A111" s="128">
        <v>10300</v>
      </c>
      <c r="B111" s="129"/>
      <c r="C111" s="113" t="s">
        <v>123</v>
      </c>
      <c r="D111" s="104">
        <v>325980</v>
      </c>
      <c r="E111" s="104">
        <v>-162814</v>
      </c>
      <c r="F111" s="104">
        <v>-123414</v>
      </c>
      <c r="G111" s="103">
        <f t="shared" si="19"/>
        <v>-0.37859377875943312</v>
      </c>
      <c r="H111" s="104"/>
      <c r="I111" s="104">
        <v>-93112</v>
      </c>
      <c r="J111" s="104"/>
      <c r="K111" s="105">
        <v>0</v>
      </c>
      <c r="L111" s="105"/>
    </row>
    <row r="112" spans="1:12" s="65" customFormat="1" ht="48.75" customHeight="1" x14ac:dyDescent="0.25">
      <c r="A112" s="128">
        <v>10600</v>
      </c>
      <c r="B112" s="129"/>
      <c r="C112" s="113" t="s">
        <v>134</v>
      </c>
      <c r="D112" s="104">
        <v>834</v>
      </c>
      <c r="E112" s="104"/>
      <c r="F112" s="104"/>
      <c r="G112" s="103"/>
      <c r="H112" s="104"/>
      <c r="I112" s="104"/>
      <c r="J112" s="104"/>
      <c r="K112" s="105"/>
      <c r="L112" s="105"/>
    </row>
    <row r="113" spans="1:12" s="65" customFormat="1" ht="45.75" customHeight="1" x14ac:dyDescent="0.25">
      <c r="A113" s="128">
        <v>10500</v>
      </c>
      <c r="B113" s="129"/>
      <c r="C113" s="113" t="s">
        <v>124</v>
      </c>
      <c r="D113" s="104">
        <v>-196565.9</v>
      </c>
      <c r="E113" s="104">
        <v>-143281.1</v>
      </c>
      <c r="F113" s="104">
        <v>423414</v>
      </c>
      <c r="G113" s="103">
        <f t="shared" si="19"/>
        <v>-2.1540562223661377</v>
      </c>
      <c r="H113" s="104">
        <f t="shared" si="41"/>
        <v>-295.51280664372342</v>
      </c>
      <c r="I113" s="104">
        <v>393112</v>
      </c>
      <c r="J113" s="104">
        <f t="shared" si="42"/>
        <v>92.84341094059242</v>
      </c>
      <c r="K113" s="105">
        <v>250000</v>
      </c>
      <c r="L113" s="105">
        <f t="shared" si="43"/>
        <v>63.595107755550586</v>
      </c>
    </row>
    <row r="114" spans="1:12" ht="16.5" customHeight="1" x14ac:dyDescent="0.3">
      <c r="A114" s="7"/>
      <c r="B114" s="7"/>
      <c r="C114" s="8"/>
      <c r="D114" s="7"/>
      <c r="E114" s="7"/>
      <c r="F114" s="59"/>
      <c r="G114" s="59"/>
      <c r="H114" s="59"/>
      <c r="I114" s="6"/>
      <c r="J114" s="6"/>
      <c r="K114" s="6"/>
      <c r="L114" s="6"/>
    </row>
    <row r="115" spans="1:12" ht="17.25" customHeight="1" x14ac:dyDescent="0.3">
      <c r="A115" s="4"/>
      <c r="B115" s="4"/>
      <c r="C115" s="5"/>
      <c r="D115" s="4"/>
      <c r="E115" s="114"/>
      <c r="F115" s="4"/>
      <c r="G115" s="4"/>
      <c r="H115" s="4"/>
      <c r="I115" s="3"/>
      <c r="J115" s="3"/>
      <c r="K115" s="3"/>
      <c r="L115" s="3"/>
    </row>
  </sheetData>
  <mergeCells count="56">
    <mergeCell ref="A108:B108"/>
    <mergeCell ref="A109:B109"/>
    <mergeCell ref="A111:B111"/>
    <mergeCell ref="A113:B113"/>
    <mergeCell ref="A110:B110"/>
    <mergeCell ref="A112:B112"/>
    <mergeCell ref="A49:B49"/>
    <mergeCell ref="A50:B50"/>
    <mergeCell ref="A40:B40"/>
    <mergeCell ref="A39:B39"/>
    <mergeCell ref="A37:B37"/>
    <mergeCell ref="A47:B47"/>
    <mergeCell ref="A45:B45"/>
    <mergeCell ref="A46:B46"/>
    <mergeCell ref="A13:B13"/>
    <mergeCell ref="A27:B27"/>
    <mergeCell ref="A30:B30"/>
    <mergeCell ref="A31:B31"/>
    <mergeCell ref="A26:B26"/>
    <mergeCell ref="A28:B28"/>
    <mergeCell ref="A29:B29"/>
    <mergeCell ref="A22:B22"/>
    <mergeCell ref="A23:B23"/>
    <mergeCell ref="A24:B24"/>
    <mergeCell ref="A25:B25"/>
    <mergeCell ref="A32:B32"/>
    <mergeCell ref="A33:B33"/>
    <mergeCell ref="A35:B35"/>
    <mergeCell ref="A44:B44"/>
    <mergeCell ref="A43:B43"/>
    <mergeCell ref="A36:B36"/>
    <mergeCell ref="A38:B38"/>
    <mergeCell ref="A41:B41"/>
    <mergeCell ref="A42:B42"/>
    <mergeCell ref="A34:B34"/>
    <mergeCell ref="K2:L2"/>
    <mergeCell ref="I3:L3"/>
    <mergeCell ref="K8:L8"/>
    <mergeCell ref="A48:B48"/>
    <mergeCell ref="A51:B51"/>
    <mergeCell ref="B4:K4"/>
    <mergeCell ref="A12:B12"/>
    <mergeCell ref="A14:B14"/>
    <mergeCell ref="A15:B15"/>
    <mergeCell ref="A16:B16"/>
    <mergeCell ref="A17:B17"/>
    <mergeCell ref="A18:B18"/>
    <mergeCell ref="A19:B19"/>
    <mergeCell ref="A20:B20"/>
    <mergeCell ref="A21:B21"/>
    <mergeCell ref="A10:B10"/>
    <mergeCell ref="A8:B9"/>
    <mergeCell ref="C6:K6"/>
    <mergeCell ref="C8:C9"/>
    <mergeCell ref="F8:H8"/>
    <mergeCell ref="I8:J8"/>
  </mergeCells>
  <pageMargins left="0.59055118110236227" right="0.59055118110236227" top="0.15748031496062992" bottom="0.15748031496062992" header="0.15748031496062992" footer="0.15748031496062992"/>
  <pageSetup paperSize="9" scale="57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7"/>
  <sheetViews>
    <sheetView showGridLines="0" topLeftCell="D7" workbookViewId="0">
      <selection activeCell="I12" sqref="I12"/>
    </sheetView>
  </sheetViews>
  <sheetFormatPr defaultColWidth="9.140625" defaultRowHeight="12.75" x14ac:dyDescent="0.2"/>
  <cols>
    <col min="1" max="3" width="0" style="1" hidden="1" customWidth="1"/>
    <col min="4" max="4" width="43.28515625" style="1" customWidth="1"/>
    <col min="5" max="5" width="5.7109375" style="1" customWidth="1"/>
    <col min="6" max="6" width="5.5703125" style="1" customWidth="1"/>
    <col min="7" max="7" width="19.28515625" style="1" hidden="1" customWidth="1"/>
    <col min="8" max="8" width="21.28515625" style="1" hidden="1" customWidth="1"/>
    <col min="9" max="9" width="18.85546875" style="1" customWidth="1"/>
    <col min="10" max="10" width="20.7109375" style="1" customWidth="1"/>
    <col min="11" max="11" width="19.42578125" style="1" customWidth="1"/>
    <col min="12" max="12" width="0" style="1" hidden="1" customWidth="1"/>
    <col min="13" max="256" width="9.140625" style="1" customWidth="1"/>
    <col min="257" max="16384" width="9.140625" style="1"/>
  </cols>
  <sheetData>
    <row r="1" spans="1:12" ht="16.5" customHeight="1" x14ac:dyDescent="0.3">
      <c r="A1" s="46"/>
      <c r="B1" s="46"/>
      <c r="C1" s="46"/>
      <c r="D1" s="45"/>
      <c r="E1" s="45"/>
      <c r="F1" s="44"/>
      <c r="G1" s="44"/>
      <c r="H1" s="44"/>
      <c r="I1" s="44"/>
      <c r="J1" s="7"/>
      <c r="K1" s="43"/>
      <c r="L1" s="2"/>
    </row>
    <row r="2" spans="1:12" ht="19.5" customHeight="1" x14ac:dyDescent="0.25">
      <c r="A2" s="39"/>
      <c r="B2" s="39"/>
      <c r="C2" s="39"/>
      <c r="D2" s="37"/>
      <c r="E2" s="37"/>
      <c r="F2" s="2"/>
      <c r="G2" s="2"/>
      <c r="H2" s="2"/>
      <c r="I2" s="2"/>
      <c r="J2" s="42"/>
      <c r="K2" s="54" t="s">
        <v>66</v>
      </c>
      <c r="L2" s="2"/>
    </row>
    <row r="3" spans="1:12" ht="18.600000000000001" customHeight="1" x14ac:dyDescent="0.25">
      <c r="A3" s="39"/>
      <c r="B3" s="39"/>
      <c r="C3" s="39"/>
      <c r="D3" s="37"/>
      <c r="E3" s="41"/>
      <c r="F3" s="2"/>
      <c r="G3" s="2"/>
      <c r="H3" s="2"/>
      <c r="I3" s="2"/>
      <c r="J3" s="124" t="s">
        <v>62</v>
      </c>
      <c r="K3" s="124"/>
      <c r="L3" s="2"/>
    </row>
    <row r="4" spans="1:12" ht="42" customHeight="1" x14ac:dyDescent="0.25">
      <c r="A4" s="39"/>
      <c r="B4" s="39"/>
      <c r="C4" s="39"/>
      <c r="D4" s="127" t="s">
        <v>65</v>
      </c>
      <c r="E4" s="127"/>
      <c r="F4" s="127"/>
      <c r="G4" s="127"/>
      <c r="H4" s="127"/>
      <c r="I4" s="127"/>
      <c r="J4" s="127"/>
      <c r="K4" s="127"/>
      <c r="L4" s="53"/>
    </row>
    <row r="5" spans="1:12" ht="13.9" hidden="1" customHeight="1" x14ac:dyDescent="0.25">
      <c r="A5" s="39"/>
      <c r="B5" s="39"/>
      <c r="C5" s="39"/>
      <c r="D5" s="50"/>
      <c r="E5" s="50"/>
      <c r="F5" s="51"/>
      <c r="G5" s="51"/>
      <c r="H5" s="51"/>
      <c r="I5" s="51"/>
      <c r="J5" s="52"/>
      <c r="K5" s="49"/>
      <c r="L5" s="2"/>
    </row>
    <row r="6" spans="1:12" ht="7.9" hidden="1" customHeight="1" x14ac:dyDescent="0.25">
      <c r="A6" s="39"/>
      <c r="B6" s="39"/>
      <c r="C6" s="39"/>
      <c r="D6" s="117"/>
      <c r="E6" s="117"/>
      <c r="F6" s="117"/>
      <c r="G6" s="117"/>
      <c r="H6" s="117"/>
      <c r="I6" s="117"/>
      <c r="J6" s="117"/>
      <c r="K6" s="117"/>
      <c r="L6" s="2"/>
    </row>
    <row r="7" spans="1:12" ht="17.25" customHeight="1" thickBot="1" x14ac:dyDescent="0.3">
      <c r="A7" s="39"/>
      <c r="B7" s="40"/>
      <c r="C7" s="40"/>
      <c r="D7" s="39"/>
      <c r="E7" s="39"/>
      <c r="F7" s="38"/>
      <c r="G7" s="38"/>
      <c r="H7" s="38"/>
      <c r="I7" s="38"/>
      <c r="J7" s="37"/>
      <c r="K7" s="55" t="s">
        <v>67</v>
      </c>
      <c r="L7" s="2"/>
    </row>
    <row r="8" spans="1:12" ht="22.15" customHeight="1" x14ac:dyDescent="0.25">
      <c r="A8" s="17"/>
      <c r="B8" s="36" t="s">
        <v>58</v>
      </c>
      <c r="C8" s="35" t="s">
        <v>57</v>
      </c>
      <c r="D8" s="118" t="s">
        <v>56</v>
      </c>
      <c r="E8" s="118" t="s">
        <v>61</v>
      </c>
      <c r="F8" s="118" t="s">
        <v>60</v>
      </c>
      <c r="G8" s="118" t="s">
        <v>63</v>
      </c>
      <c r="H8" s="118" t="s">
        <v>64</v>
      </c>
      <c r="I8" s="118" t="s">
        <v>59</v>
      </c>
      <c r="J8" s="118" t="s">
        <v>55</v>
      </c>
      <c r="K8" s="118" t="s">
        <v>54</v>
      </c>
      <c r="L8" s="2"/>
    </row>
    <row r="9" spans="1:12" ht="35.450000000000003" customHeight="1" x14ac:dyDescent="0.25">
      <c r="A9" s="17"/>
      <c r="B9" s="34"/>
      <c r="C9" s="60"/>
      <c r="D9" s="119"/>
      <c r="E9" s="119"/>
      <c r="F9" s="119"/>
      <c r="G9" s="119"/>
      <c r="H9" s="119"/>
      <c r="I9" s="119"/>
      <c r="J9" s="119"/>
      <c r="K9" s="119"/>
      <c r="L9" s="2"/>
    </row>
    <row r="10" spans="1:12" ht="16.5" customHeight="1" x14ac:dyDescent="0.25">
      <c r="A10" s="17"/>
      <c r="B10" s="34"/>
      <c r="C10" s="33"/>
      <c r="D10" s="61">
        <v>1</v>
      </c>
      <c r="E10" s="61">
        <v>2</v>
      </c>
      <c r="F10" s="61">
        <v>3</v>
      </c>
      <c r="G10" s="61">
        <v>4</v>
      </c>
      <c r="H10" s="61">
        <v>5</v>
      </c>
      <c r="I10" s="61">
        <v>6</v>
      </c>
      <c r="J10" s="61">
        <v>7</v>
      </c>
      <c r="K10" s="61">
        <v>8</v>
      </c>
      <c r="L10" s="2"/>
    </row>
    <row r="11" spans="1:12" ht="25.15" customHeight="1" x14ac:dyDescent="0.25">
      <c r="A11" s="12"/>
      <c r="B11" s="22">
        <v>100</v>
      </c>
      <c r="C11" s="21">
        <v>113</v>
      </c>
      <c r="D11" s="24" t="s">
        <v>53</v>
      </c>
      <c r="E11" s="23">
        <v>1</v>
      </c>
      <c r="F11" s="23" t="s">
        <v>3</v>
      </c>
      <c r="G11" s="47" t="e">
        <f>#REF!/1000</f>
        <v>#REF!</v>
      </c>
      <c r="H11" s="47" t="e">
        <f>#REF!/1000</f>
        <v>#REF!</v>
      </c>
      <c r="I11" s="47" t="e">
        <f>#REF!/1000-34748</f>
        <v>#REF!</v>
      </c>
      <c r="J11" s="47" t="e">
        <f>#REF!/1000</f>
        <v>#REF!</v>
      </c>
      <c r="K11" s="57" t="e">
        <f>#REF!/1000</f>
        <v>#REF!</v>
      </c>
      <c r="L11" s="56"/>
    </row>
    <row r="12" spans="1:12" ht="79.150000000000006" customHeight="1" x14ac:dyDescent="0.25">
      <c r="A12" s="12"/>
      <c r="B12" s="22"/>
      <c r="C12" s="21">
        <v>102</v>
      </c>
      <c r="D12" s="20" t="s">
        <v>52</v>
      </c>
      <c r="E12" s="19">
        <v>1</v>
      </c>
      <c r="F12" s="18">
        <v>2</v>
      </c>
      <c r="G12" s="48" t="e">
        <f>#REF!/1000</f>
        <v>#REF!</v>
      </c>
      <c r="H12" s="48" t="e">
        <f>#REF!/1000</f>
        <v>#REF!</v>
      </c>
      <c r="I12" s="48" t="e">
        <f>#REF!/1000</f>
        <v>#REF!</v>
      </c>
      <c r="J12" s="48" t="e">
        <f>#REF!/1000</f>
        <v>#REF!</v>
      </c>
      <c r="K12" s="58" t="e">
        <f>#REF!/1000</f>
        <v>#REF!</v>
      </c>
      <c r="L12" s="56"/>
    </row>
    <row r="13" spans="1:12" ht="88.15" customHeight="1" x14ac:dyDescent="0.25">
      <c r="A13" s="12"/>
      <c r="B13" s="22"/>
      <c r="C13" s="21">
        <v>103</v>
      </c>
      <c r="D13" s="29" t="s">
        <v>51</v>
      </c>
      <c r="E13" s="13">
        <v>1</v>
      </c>
      <c r="F13" s="28">
        <v>3</v>
      </c>
      <c r="G13" s="48" t="e">
        <f>#REF!/1000</f>
        <v>#REF!</v>
      </c>
      <c r="H13" s="48" t="e">
        <f>#REF!/1000</f>
        <v>#REF!</v>
      </c>
      <c r="I13" s="48" t="e">
        <f>#REF!/1000</f>
        <v>#REF!</v>
      </c>
      <c r="J13" s="48" t="e">
        <f>#REF!/1000</f>
        <v>#REF!</v>
      </c>
      <c r="K13" s="58" t="e">
        <f>#REF!/1000</f>
        <v>#REF!</v>
      </c>
      <c r="L13" s="56"/>
    </row>
    <row r="14" spans="1:12" ht="108" customHeight="1" x14ac:dyDescent="0.25">
      <c r="A14" s="12"/>
      <c r="B14" s="22"/>
      <c r="C14" s="21">
        <v>104</v>
      </c>
      <c r="D14" s="29" t="s">
        <v>50</v>
      </c>
      <c r="E14" s="13">
        <v>1</v>
      </c>
      <c r="F14" s="28">
        <v>4</v>
      </c>
      <c r="G14" s="48" t="e">
        <f>#REF!/1000</f>
        <v>#REF!</v>
      </c>
      <c r="H14" s="48" t="e">
        <f>#REF!/1000</f>
        <v>#REF!</v>
      </c>
      <c r="I14" s="48" t="e">
        <f>#REF!/1000</f>
        <v>#REF!</v>
      </c>
      <c r="J14" s="48" t="e">
        <f>#REF!/1000</f>
        <v>#REF!</v>
      </c>
      <c r="K14" s="58" t="e">
        <f>#REF!/1000</f>
        <v>#REF!</v>
      </c>
      <c r="L14" s="56"/>
    </row>
    <row r="15" spans="1:12" ht="22.15" customHeight="1" x14ac:dyDescent="0.25">
      <c r="A15" s="12"/>
      <c r="B15" s="22"/>
      <c r="C15" s="21">
        <v>105</v>
      </c>
      <c r="D15" s="29" t="s">
        <v>49</v>
      </c>
      <c r="E15" s="13">
        <v>1</v>
      </c>
      <c r="F15" s="28">
        <v>5</v>
      </c>
      <c r="G15" s="48" t="e">
        <f>#REF!/1000</f>
        <v>#REF!</v>
      </c>
      <c r="H15" s="48" t="e">
        <f>#REF!/1000</f>
        <v>#REF!</v>
      </c>
      <c r="I15" s="48" t="e">
        <f>#REF!/1000</f>
        <v>#REF!</v>
      </c>
      <c r="J15" s="48" t="e">
        <f>#REF!/1000</f>
        <v>#REF!</v>
      </c>
      <c r="K15" s="58" t="e">
        <f>#REF!/1000</f>
        <v>#REF!</v>
      </c>
      <c r="L15" s="56"/>
    </row>
    <row r="16" spans="1:12" ht="77.45" customHeight="1" x14ac:dyDescent="0.25">
      <c r="A16" s="12"/>
      <c r="B16" s="22"/>
      <c r="C16" s="21">
        <v>106</v>
      </c>
      <c r="D16" s="29" t="s">
        <v>48</v>
      </c>
      <c r="E16" s="13">
        <v>1</v>
      </c>
      <c r="F16" s="28">
        <v>6</v>
      </c>
      <c r="G16" s="48" t="e">
        <f>#REF!/1000</f>
        <v>#REF!</v>
      </c>
      <c r="H16" s="48" t="e">
        <f>#REF!/1000</f>
        <v>#REF!</v>
      </c>
      <c r="I16" s="48" t="e">
        <f>#REF!/1000</f>
        <v>#REF!</v>
      </c>
      <c r="J16" s="48" t="e">
        <f>#REF!/1000</f>
        <v>#REF!</v>
      </c>
      <c r="K16" s="58" t="e">
        <f>#REF!/1000</f>
        <v>#REF!</v>
      </c>
      <c r="L16" s="56"/>
    </row>
    <row r="17" spans="1:12" ht="31.15" customHeight="1" x14ac:dyDescent="0.25">
      <c r="A17" s="12"/>
      <c r="B17" s="22"/>
      <c r="C17" s="21"/>
      <c r="D17" s="29" t="s">
        <v>68</v>
      </c>
      <c r="E17" s="13">
        <v>1</v>
      </c>
      <c r="F17" s="28">
        <v>7</v>
      </c>
      <c r="G17" s="48" t="e">
        <f>#REF!/1000</f>
        <v>#REF!</v>
      </c>
      <c r="H17" s="48" t="e">
        <f>#REF!/1000</f>
        <v>#REF!</v>
      </c>
      <c r="I17" s="48" t="e">
        <f>#REF!/1000</f>
        <v>#REF!</v>
      </c>
      <c r="J17" s="48" t="e">
        <f>#REF!/1000</f>
        <v>#REF!</v>
      </c>
      <c r="K17" s="58" t="e">
        <f>#REF!/1000</f>
        <v>#REF!</v>
      </c>
      <c r="L17" s="56"/>
    </row>
    <row r="18" spans="1:12" ht="16.5" customHeight="1" x14ac:dyDescent="0.25">
      <c r="A18" s="12"/>
      <c r="B18" s="22"/>
      <c r="C18" s="21">
        <v>111</v>
      </c>
      <c r="D18" s="29" t="s">
        <v>47</v>
      </c>
      <c r="E18" s="13">
        <v>1</v>
      </c>
      <c r="F18" s="28">
        <v>11</v>
      </c>
      <c r="G18" s="48" t="e">
        <f>#REF!/1000</f>
        <v>#REF!</v>
      </c>
      <c r="H18" s="48" t="e">
        <f>#REF!/1000</f>
        <v>#REF!</v>
      </c>
      <c r="I18" s="48" t="e">
        <f>#REF!/1000-34748</f>
        <v>#REF!</v>
      </c>
      <c r="J18" s="48" t="e">
        <f>#REF!/1000</f>
        <v>#REF!</v>
      </c>
      <c r="K18" s="58" t="e">
        <f>#REF!/1000</f>
        <v>#REF!</v>
      </c>
      <c r="L18" s="56"/>
    </row>
    <row r="19" spans="1:12" ht="27.6" customHeight="1" x14ac:dyDescent="0.25">
      <c r="A19" s="12"/>
      <c r="B19" s="22"/>
      <c r="C19" s="21">
        <v>113</v>
      </c>
      <c r="D19" s="27" t="s">
        <v>46</v>
      </c>
      <c r="E19" s="26">
        <v>1</v>
      </c>
      <c r="F19" s="25">
        <v>13</v>
      </c>
      <c r="G19" s="48" t="e">
        <f>#REF!/1000</f>
        <v>#REF!</v>
      </c>
      <c r="H19" s="48" t="e">
        <f>#REF!/1000</f>
        <v>#REF!</v>
      </c>
      <c r="I19" s="48" t="e">
        <f>#REF!/1000</f>
        <v>#REF!</v>
      </c>
      <c r="J19" s="48" t="e">
        <f>#REF!/1000</f>
        <v>#REF!</v>
      </c>
      <c r="K19" s="58" t="e">
        <f>#REF!/1000</f>
        <v>#REF!</v>
      </c>
      <c r="L19" s="56"/>
    </row>
    <row r="20" spans="1:12" ht="42" customHeight="1" x14ac:dyDescent="0.25">
      <c r="A20" s="12"/>
      <c r="B20" s="22">
        <v>300</v>
      </c>
      <c r="C20" s="21">
        <v>314</v>
      </c>
      <c r="D20" s="24" t="s">
        <v>45</v>
      </c>
      <c r="E20" s="23">
        <v>3</v>
      </c>
      <c r="F20" s="23" t="s">
        <v>3</v>
      </c>
      <c r="G20" s="47" t="e">
        <f>#REF!/1000</f>
        <v>#REF!</v>
      </c>
      <c r="H20" s="47" t="e">
        <f>#REF!/1000</f>
        <v>#REF!</v>
      </c>
      <c r="I20" s="47" t="e">
        <f>#REF!/1000</f>
        <v>#REF!</v>
      </c>
      <c r="J20" s="47" t="e">
        <f>#REF!/1000</f>
        <v>#REF!</v>
      </c>
      <c r="K20" s="57" t="e">
        <f>#REF!/1000</f>
        <v>#REF!</v>
      </c>
      <c r="L20" s="56"/>
    </row>
    <row r="21" spans="1:12" ht="16.5" customHeight="1" x14ac:dyDescent="0.25">
      <c r="A21" s="12"/>
      <c r="B21" s="22"/>
      <c r="C21" s="21">
        <v>304</v>
      </c>
      <c r="D21" s="20" t="s">
        <v>44</v>
      </c>
      <c r="E21" s="19">
        <v>3</v>
      </c>
      <c r="F21" s="18">
        <v>4</v>
      </c>
      <c r="G21" s="48" t="e">
        <f>#REF!/1000</f>
        <v>#REF!</v>
      </c>
      <c r="H21" s="48" t="e">
        <f>#REF!/1000</f>
        <v>#REF!</v>
      </c>
      <c r="I21" s="48" t="e">
        <f>#REF!/1000</f>
        <v>#REF!</v>
      </c>
      <c r="J21" s="48" t="e">
        <f>#REF!/1000</f>
        <v>#REF!</v>
      </c>
      <c r="K21" s="58" t="e">
        <f>#REF!/1000</f>
        <v>#REF!</v>
      </c>
      <c r="L21" s="56"/>
    </row>
    <row r="22" spans="1:12" ht="69.599999999999994" customHeight="1" x14ac:dyDescent="0.25">
      <c r="A22" s="12"/>
      <c r="B22" s="22"/>
      <c r="C22" s="21">
        <v>309</v>
      </c>
      <c r="D22" s="29" t="s">
        <v>43</v>
      </c>
      <c r="E22" s="13">
        <v>3</v>
      </c>
      <c r="F22" s="28">
        <v>9</v>
      </c>
      <c r="G22" s="48" t="e">
        <f>#REF!/1000</f>
        <v>#REF!</v>
      </c>
      <c r="H22" s="48" t="e">
        <f>#REF!/1000</f>
        <v>#REF!</v>
      </c>
      <c r="I22" s="48" t="e">
        <f>#REF!/1000</f>
        <v>#REF!</v>
      </c>
      <c r="J22" s="48" t="e">
        <f>#REF!/1000</f>
        <v>#REF!</v>
      </c>
      <c r="K22" s="58" t="e">
        <f>#REF!/1000</f>
        <v>#REF!</v>
      </c>
      <c r="L22" s="56"/>
    </row>
    <row r="23" spans="1:12" ht="62.45" customHeight="1" x14ac:dyDescent="0.25">
      <c r="A23" s="12"/>
      <c r="B23" s="22"/>
      <c r="C23" s="21">
        <v>314</v>
      </c>
      <c r="D23" s="27" t="s">
        <v>42</v>
      </c>
      <c r="E23" s="26">
        <v>3</v>
      </c>
      <c r="F23" s="25">
        <v>14</v>
      </c>
      <c r="G23" s="48" t="e">
        <f>#REF!/1000</f>
        <v>#REF!</v>
      </c>
      <c r="H23" s="48" t="e">
        <f>#REF!/1000</f>
        <v>#REF!</v>
      </c>
      <c r="I23" s="48" t="e">
        <f>#REF!/1000</f>
        <v>#REF!</v>
      </c>
      <c r="J23" s="48" t="e">
        <f>#REF!/1000</f>
        <v>#REF!</v>
      </c>
      <c r="K23" s="58" t="e">
        <f>#REF!/1000</f>
        <v>#REF!</v>
      </c>
      <c r="L23" s="56"/>
    </row>
    <row r="24" spans="1:12" ht="29.45" customHeight="1" x14ac:dyDescent="0.25">
      <c r="A24" s="12"/>
      <c r="B24" s="22">
        <v>400</v>
      </c>
      <c r="C24" s="21">
        <v>412</v>
      </c>
      <c r="D24" s="24" t="s">
        <v>41</v>
      </c>
      <c r="E24" s="23">
        <v>4</v>
      </c>
      <c r="F24" s="23" t="s">
        <v>3</v>
      </c>
      <c r="G24" s="47" t="e">
        <f>#REF!/1000</f>
        <v>#REF!</v>
      </c>
      <c r="H24" s="47" t="e">
        <f>#REF!/1000</f>
        <v>#REF!</v>
      </c>
      <c r="I24" s="47" t="e">
        <f>#REF!/1000</f>
        <v>#REF!</v>
      </c>
      <c r="J24" s="47" t="e">
        <f>#REF!/1000</f>
        <v>#REF!</v>
      </c>
      <c r="K24" s="57" t="e">
        <f>#REF!/1000</f>
        <v>#REF!</v>
      </c>
      <c r="L24" s="56"/>
    </row>
    <row r="25" spans="1:12" ht="18.600000000000001" customHeight="1" x14ac:dyDescent="0.25">
      <c r="A25" s="12"/>
      <c r="B25" s="22"/>
      <c r="C25" s="21">
        <v>401</v>
      </c>
      <c r="D25" s="20" t="s">
        <v>40</v>
      </c>
      <c r="E25" s="19">
        <v>4</v>
      </c>
      <c r="F25" s="18">
        <v>1</v>
      </c>
      <c r="G25" s="48" t="e">
        <f>#REF!/1000</f>
        <v>#REF!</v>
      </c>
      <c r="H25" s="48" t="e">
        <f>#REF!/1000</f>
        <v>#REF!</v>
      </c>
      <c r="I25" s="48" t="e">
        <f>#REF!/1000</f>
        <v>#REF!</v>
      </c>
      <c r="J25" s="48" t="e">
        <f>#REF!/1000</f>
        <v>#REF!</v>
      </c>
      <c r="K25" s="58" t="e">
        <f>#REF!/1000</f>
        <v>#REF!</v>
      </c>
      <c r="L25" s="56"/>
    </row>
    <row r="26" spans="1:12" ht="16.5" customHeight="1" x14ac:dyDescent="0.25">
      <c r="A26" s="12"/>
      <c r="B26" s="22"/>
      <c r="C26" s="21">
        <v>405</v>
      </c>
      <c r="D26" s="29" t="s">
        <v>39</v>
      </c>
      <c r="E26" s="13">
        <v>4</v>
      </c>
      <c r="F26" s="28">
        <v>5</v>
      </c>
      <c r="G26" s="48" t="e">
        <f>#REF!/1000</f>
        <v>#REF!</v>
      </c>
      <c r="H26" s="48" t="e">
        <f>#REF!/1000</f>
        <v>#REF!</v>
      </c>
      <c r="I26" s="48" t="e">
        <f>#REF!/1000</f>
        <v>#REF!</v>
      </c>
      <c r="J26" s="48" t="e">
        <f>#REF!/1000</f>
        <v>#REF!</v>
      </c>
      <c r="K26" s="58" t="e">
        <f>#REF!/1000</f>
        <v>#REF!</v>
      </c>
      <c r="L26" s="56"/>
    </row>
    <row r="27" spans="1:12" ht="16.5" customHeight="1" x14ac:dyDescent="0.25">
      <c r="A27" s="12"/>
      <c r="B27" s="22"/>
      <c r="C27" s="21">
        <v>408</v>
      </c>
      <c r="D27" s="29" t="s">
        <v>38</v>
      </c>
      <c r="E27" s="13">
        <v>4</v>
      </c>
      <c r="F27" s="28">
        <v>8</v>
      </c>
      <c r="G27" s="48" t="e">
        <f>#REF!/1000</f>
        <v>#REF!</v>
      </c>
      <c r="H27" s="48" t="e">
        <f>#REF!/1000</f>
        <v>#REF!</v>
      </c>
      <c r="I27" s="48" t="e">
        <f>#REF!/1000</f>
        <v>#REF!</v>
      </c>
      <c r="J27" s="48" t="e">
        <f>#REF!/1000</f>
        <v>#REF!</v>
      </c>
      <c r="K27" s="58" t="e">
        <f>#REF!/1000</f>
        <v>#REF!</v>
      </c>
      <c r="L27" s="56"/>
    </row>
    <row r="28" spans="1:12" ht="16.5" customHeight="1" x14ac:dyDescent="0.25">
      <c r="A28" s="12"/>
      <c r="B28" s="22"/>
      <c r="C28" s="21">
        <v>409</v>
      </c>
      <c r="D28" s="29" t="s">
        <v>37</v>
      </c>
      <c r="E28" s="13">
        <v>4</v>
      </c>
      <c r="F28" s="28">
        <v>9</v>
      </c>
      <c r="G28" s="48" t="e">
        <f>#REF!/1000</f>
        <v>#REF!</v>
      </c>
      <c r="H28" s="48" t="e">
        <f>#REF!/1000</f>
        <v>#REF!</v>
      </c>
      <c r="I28" s="48" t="e">
        <f>#REF!/1000</f>
        <v>#REF!</v>
      </c>
      <c r="J28" s="48" t="e">
        <f>#REF!/1000</f>
        <v>#REF!</v>
      </c>
      <c r="K28" s="58" t="e">
        <f>#REF!/1000</f>
        <v>#REF!</v>
      </c>
      <c r="L28" s="56"/>
    </row>
    <row r="29" spans="1:12" ht="16.5" customHeight="1" x14ac:dyDescent="0.25">
      <c r="A29" s="12"/>
      <c r="B29" s="22"/>
      <c r="C29" s="21">
        <v>410</v>
      </c>
      <c r="D29" s="29" t="s">
        <v>36</v>
      </c>
      <c r="E29" s="13">
        <v>4</v>
      </c>
      <c r="F29" s="28">
        <v>10</v>
      </c>
      <c r="G29" s="48" t="e">
        <f>#REF!/1000</f>
        <v>#REF!</v>
      </c>
      <c r="H29" s="48" t="e">
        <f>#REF!/1000</f>
        <v>#REF!</v>
      </c>
      <c r="I29" s="48" t="e">
        <f>#REF!/1000</f>
        <v>#REF!</v>
      </c>
      <c r="J29" s="48" t="e">
        <f>#REF!/1000</f>
        <v>#REF!</v>
      </c>
      <c r="K29" s="58" t="e">
        <f>#REF!/1000</f>
        <v>#REF!</v>
      </c>
      <c r="L29" s="56"/>
    </row>
    <row r="30" spans="1:12" ht="16.5" customHeight="1" x14ac:dyDescent="0.25">
      <c r="A30" s="12"/>
      <c r="B30" s="22"/>
      <c r="C30" s="21">
        <v>412</v>
      </c>
      <c r="D30" s="27" t="s">
        <v>35</v>
      </c>
      <c r="E30" s="26">
        <v>4</v>
      </c>
      <c r="F30" s="25">
        <v>12</v>
      </c>
      <c r="G30" s="48" t="e">
        <f>#REF!/1000</f>
        <v>#REF!</v>
      </c>
      <c r="H30" s="48" t="e">
        <f>#REF!/1000</f>
        <v>#REF!</v>
      </c>
      <c r="I30" s="48" t="e">
        <f>#REF!/1000</f>
        <v>#REF!</v>
      </c>
      <c r="J30" s="48" t="e">
        <f>#REF!/1000</f>
        <v>#REF!</v>
      </c>
      <c r="K30" s="58" t="e">
        <f>#REF!/1000</f>
        <v>#REF!</v>
      </c>
      <c r="L30" s="56"/>
    </row>
    <row r="31" spans="1:12" ht="26.45" customHeight="1" x14ac:dyDescent="0.25">
      <c r="A31" s="12"/>
      <c r="B31" s="22">
        <v>500</v>
      </c>
      <c r="C31" s="21">
        <v>505</v>
      </c>
      <c r="D31" s="24" t="s">
        <v>34</v>
      </c>
      <c r="E31" s="23">
        <v>5</v>
      </c>
      <c r="F31" s="23" t="s">
        <v>3</v>
      </c>
      <c r="G31" s="47" t="e">
        <f>#REF!/1000</f>
        <v>#REF!</v>
      </c>
      <c r="H31" s="47" t="e">
        <f>#REF!/1000</f>
        <v>#REF!</v>
      </c>
      <c r="I31" s="47" t="e">
        <f>#REF!/1000</f>
        <v>#REF!</v>
      </c>
      <c r="J31" s="47" t="e">
        <f>#REF!/1000</f>
        <v>#REF!</v>
      </c>
      <c r="K31" s="57" t="e">
        <f>#REF!/1000</f>
        <v>#REF!</v>
      </c>
      <c r="L31" s="56"/>
    </row>
    <row r="32" spans="1:12" ht="16.5" customHeight="1" x14ac:dyDescent="0.25">
      <c r="A32" s="12"/>
      <c r="B32" s="22"/>
      <c r="C32" s="21">
        <v>501</v>
      </c>
      <c r="D32" s="20" t="s">
        <v>33</v>
      </c>
      <c r="E32" s="19">
        <v>5</v>
      </c>
      <c r="F32" s="18">
        <v>1</v>
      </c>
      <c r="G32" s="48" t="e">
        <f>#REF!/1000</f>
        <v>#REF!</v>
      </c>
      <c r="H32" s="48" t="e">
        <f>#REF!/1000</f>
        <v>#REF!</v>
      </c>
      <c r="I32" s="48" t="e">
        <f>#REF!/1000</f>
        <v>#REF!</v>
      </c>
      <c r="J32" s="48" t="e">
        <f>#REF!/1000</f>
        <v>#REF!</v>
      </c>
      <c r="K32" s="58" t="e">
        <f>#REF!/1000</f>
        <v>#REF!</v>
      </c>
      <c r="L32" s="56"/>
    </row>
    <row r="33" spans="1:12" ht="16.5" customHeight="1" x14ac:dyDescent="0.25">
      <c r="A33" s="12"/>
      <c r="B33" s="22"/>
      <c r="C33" s="21">
        <v>502</v>
      </c>
      <c r="D33" s="29" t="s">
        <v>32</v>
      </c>
      <c r="E33" s="13">
        <v>5</v>
      </c>
      <c r="F33" s="28">
        <v>2</v>
      </c>
      <c r="G33" s="48" t="e">
        <f>#REF!/1000</f>
        <v>#REF!</v>
      </c>
      <c r="H33" s="48" t="e">
        <f>#REF!/1000</f>
        <v>#REF!</v>
      </c>
      <c r="I33" s="48" t="e">
        <f>#REF!/1000</f>
        <v>#REF!</v>
      </c>
      <c r="J33" s="48" t="e">
        <f>#REF!/1000</f>
        <v>#REF!</v>
      </c>
      <c r="K33" s="58" t="e">
        <f>#REF!/1000</f>
        <v>#REF!</v>
      </c>
      <c r="L33" s="56"/>
    </row>
    <row r="34" spans="1:12" ht="16.5" customHeight="1" x14ac:dyDescent="0.25">
      <c r="A34" s="12"/>
      <c r="B34" s="22"/>
      <c r="C34" s="21">
        <v>503</v>
      </c>
      <c r="D34" s="29" t="s">
        <v>31</v>
      </c>
      <c r="E34" s="13">
        <v>5</v>
      </c>
      <c r="F34" s="28">
        <v>3</v>
      </c>
      <c r="G34" s="48" t="e">
        <f>#REF!/1000</f>
        <v>#REF!</v>
      </c>
      <c r="H34" s="48" t="e">
        <f>#REF!/1000</f>
        <v>#REF!</v>
      </c>
      <c r="I34" s="48" t="e">
        <f>#REF!/1000</f>
        <v>#REF!</v>
      </c>
      <c r="J34" s="48" t="e">
        <f>#REF!/1000</f>
        <v>#REF!</v>
      </c>
      <c r="K34" s="58" t="e">
        <f>#REF!/1000</f>
        <v>#REF!</v>
      </c>
      <c r="L34" s="56"/>
    </row>
    <row r="35" spans="1:12" ht="36" customHeight="1" x14ac:dyDescent="0.25">
      <c r="A35" s="12"/>
      <c r="B35" s="22"/>
      <c r="C35" s="21">
        <v>505</v>
      </c>
      <c r="D35" s="27" t="s">
        <v>30</v>
      </c>
      <c r="E35" s="26">
        <v>5</v>
      </c>
      <c r="F35" s="25">
        <v>5</v>
      </c>
      <c r="G35" s="48" t="e">
        <f>#REF!/1000</f>
        <v>#REF!</v>
      </c>
      <c r="H35" s="48" t="e">
        <f>#REF!/1000</f>
        <v>#REF!</v>
      </c>
      <c r="I35" s="48" t="e">
        <f>#REF!/1000</f>
        <v>#REF!</v>
      </c>
      <c r="J35" s="48" t="e">
        <f>#REF!/1000</f>
        <v>#REF!</v>
      </c>
      <c r="K35" s="58" t="e">
        <f>#REF!/1000</f>
        <v>#REF!</v>
      </c>
      <c r="L35" s="56"/>
    </row>
    <row r="36" spans="1:12" ht="27" customHeight="1" x14ac:dyDescent="0.25">
      <c r="A36" s="12"/>
      <c r="B36" s="22">
        <v>600</v>
      </c>
      <c r="C36" s="21">
        <v>605</v>
      </c>
      <c r="D36" s="24" t="s">
        <v>29</v>
      </c>
      <c r="E36" s="23">
        <v>6</v>
      </c>
      <c r="F36" s="23" t="s">
        <v>3</v>
      </c>
      <c r="G36" s="47" t="e">
        <f>#REF!/1000</f>
        <v>#REF!</v>
      </c>
      <c r="H36" s="47" t="e">
        <f>#REF!/1000</f>
        <v>#REF!</v>
      </c>
      <c r="I36" s="47" t="e">
        <f>#REF!/1000</f>
        <v>#REF!</v>
      </c>
      <c r="J36" s="47" t="e">
        <f>#REF!/1000</f>
        <v>#REF!</v>
      </c>
      <c r="K36" s="57" t="e">
        <f>#REF!/1000</f>
        <v>#REF!</v>
      </c>
      <c r="L36" s="56"/>
    </row>
    <row r="37" spans="1:12" ht="16.5" customHeight="1" x14ac:dyDescent="0.25">
      <c r="A37" s="12"/>
      <c r="B37" s="22"/>
      <c r="C37" s="21">
        <v>605</v>
      </c>
      <c r="D37" s="32" t="s">
        <v>28</v>
      </c>
      <c r="E37" s="31">
        <v>6</v>
      </c>
      <c r="F37" s="30">
        <v>5</v>
      </c>
      <c r="G37" s="48" t="e">
        <f>#REF!/1000</f>
        <v>#REF!</v>
      </c>
      <c r="H37" s="48" t="e">
        <f>#REF!/1000</f>
        <v>#REF!</v>
      </c>
      <c r="I37" s="48" t="e">
        <f>#REF!/1000</f>
        <v>#REF!</v>
      </c>
      <c r="J37" s="48" t="e">
        <f>#REF!/1000</f>
        <v>#REF!</v>
      </c>
      <c r="K37" s="58" t="e">
        <f>#REF!/1000</f>
        <v>#REF!</v>
      </c>
      <c r="L37" s="56"/>
    </row>
    <row r="38" spans="1:12" ht="25.15" customHeight="1" x14ac:dyDescent="0.25">
      <c r="A38" s="12"/>
      <c r="B38" s="22">
        <v>700</v>
      </c>
      <c r="C38" s="21">
        <v>709</v>
      </c>
      <c r="D38" s="24" t="s">
        <v>27</v>
      </c>
      <c r="E38" s="23">
        <v>7</v>
      </c>
      <c r="F38" s="23" t="s">
        <v>3</v>
      </c>
      <c r="G38" s="47" t="e">
        <f>#REF!/1000</f>
        <v>#REF!</v>
      </c>
      <c r="H38" s="47" t="e">
        <f>#REF!/1000</f>
        <v>#REF!</v>
      </c>
      <c r="I38" s="47" t="e">
        <f>#REF!/1000</f>
        <v>#REF!</v>
      </c>
      <c r="J38" s="47" t="e">
        <f>#REF!/1000</f>
        <v>#REF!</v>
      </c>
      <c r="K38" s="57" t="e">
        <f>#REF!/1000</f>
        <v>#REF!</v>
      </c>
      <c r="L38" s="56"/>
    </row>
    <row r="39" spans="1:12" ht="16.5" customHeight="1" x14ac:dyDescent="0.25">
      <c r="A39" s="12"/>
      <c r="B39" s="22"/>
      <c r="C39" s="21">
        <v>701</v>
      </c>
      <c r="D39" s="20" t="s">
        <v>26</v>
      </c>
      <c r="E39" s="19">
        <v>7</v>
      </c>
      <c r="F39" s="18">
        <v>1</v>
      </c>
      <c r="G39" s="48" t="e">
        <f>#REF!/1000</f>
        <v>#REF!</v>
      </c>
      <c r="H39" s="48" t="e">
        <f>#REF!/1000</f>
        <v>#REF!</v>
      </c>
      <c r="I39" s="48" t="e">
        <f>#REF!/1000</f>
        <v>#REF!</v>
      </c>
      <c r="J39" s="48" t="e">
        <f>#REF!/1000</f>
        <v>#REF!</v>
      </c>
      <c r="K39" s="58" t="e">
        <f>#REF!/1000</f>
        <v>#REF!</v>
      </c>
      <c r="L39" s="56"/>
    </row>
    <row r="40" spans="1:12" ht="16.5" customHeight="1" x14ac:dyDescent="0.25">
      <c r="A40" s="12"/>
      <c r="B40" s="22"/>
      <c r="C40" s="21">
        <v>702</v>
      </c>
      <c r="D40" s="29" t="s">
        <v>25</v>
      </c>
      <c r="E40" s="13">
        <v>7</v>
      </c>
      <c r="F40" s="28">
        <v>2</v>
      </c>
      <c r="G40" s="48" t="e">
        <f>#REF!/1000</f>
        <v>#REF!</v>
      </c>
      <c r="H40" s="48" t="e">
        <f>#REF!/1000</f>
        <v>#REF!</v>
      </c>
      <c r="I40" s="48" t="e">
        <f>#REF!/1000</f>
        <v>#REF!</v>
      </c>
      <c r="J40" s="48" t="e">
        <f>#REF!/1000</f>
        <v>#REF!</v>
      </c>
      <c r="K40" s="58" t="e">
        <f>#REF!/1000</f>
        <v>#REF!</v>
      </c>
      <c r="L40" s="56"/>
    </row>
    <row r="41" spans="1:12" ht="16.5" customHeight="1" x14ac:dyDescent="0.25">
      <c r="A41" s="12"/>
      <c r="B41" s="22"/>
      <c r="C41" s="21">
        <v>703</v>
      </c>
      <c r="D41" s="29" t="s">
        <v>24</v>
      </c>
      <c r="E41" s="13">
        <v>7</v>
      </c>
      <c r="F41" s="28">
        <v>3</v>
      </c>
      <c r="G41" s="48" t="e">
        <f>#REF!/1000</f>
        <v>#REF!</v>
      </c>
      <c r="H41" s="48" t="e">
        <f>#REF!/1000</f>
        <v>#REF!</v>
      </c>
      <c r="I41" s="48" t="e">
        <f>#REF!/1000</f>
        <v>#REF!</v>
      </c>
      <c r="J41" s="48" t="e">
        <f>#REF!/1000</f>
        <v>#REF!</v>
      </c>
      <c r="K41" s="58" t="e">
        <f>#REF!/1000</f>
        <v>#REF!</v>
      </c>
      <c r="L41" s="56"/>
    </row>
    <row r="42" spans="1:12" ht="16.5" customHeight="1" x14ac:dyDescent="0.25">
      <c r="A42" s="12"/>
      <c r="B42" s="22"/>
      <c r="C42" s="21">
        <v>707</v>
      </c>
      <c r="D42" s="29" t="s">
        <v>23</v>
      </c>
      <c r="E42" s="13">
        <v>7</v>
      </c>
      <c r="F42" s="28">
        <v>7</v>
      </c>
      <c r="G42" s="48" t="e">
        <f>#REF!/1000</f>
        <v>#REF!</v>
      </c>
      <c r="H42" s="48" t="e">
        <f>#REF!/1000</f>
        <v>#REF!</v>
      </c>
      <c r="I42" s="48" t="e">
        <f>#REF!/1000</f>
        <v>#REF!</v>
      </c>
      <c r="J42" s="48" t="e">
        <f>#REF!/1000</f>
        <v>#REF!</v>
      </c>
      <c r="K42" s="58" t="e">
        <f>#REF!/1000</f>
        <v>#REF!</v>
      </c>
      <c r="L42" s="56"/>
    </row>
    <row r="43" spans="1:12" ht="16.5" customHeight="1" x14ac:dyDescent="0.25">
      <c r="A43" s="12"/>
      <c r="B43" s="22"/>
      <c r="C43" s="21">
        <v>709</v>
      </c>
      <c r="D43" s="27" t="s">
        <v>22</v>
      </c>
      <c r="E43" s="26">
        <v>7</v>
      </c>
      <c r="F43" s="25">
        <v>9</v>
      </c>
      <c r="G43" s="48" t="e">
        <f>#REF!/1000</f>
        <v>#REF!</v>
      </c>
      <c r="H43" s="48" t="e">
        <f>#REF!/1000</f>
        <v>#REF!</v>
      </c>
      <c r="I43" s="48" t="e">
        <f>#REF!/1000</f>
        <v>#REF!</v>
      </c>
      <c r="J43" s="48" t="e">
        <f>#REF!/1000</f>
        <v>#REF!</v>
      </c>
      <c r="K43" s="58" t="e">
        <f>#REF!/1000</f>
        <v>#REF!</v>
      </c>
      <c r="L43" s="56"/>
    </row>
    <row r="44" spans="1:12" ht="23.45" customHeight="1" x14ac:dyDescent="0.25">
      <c r="A44" s="12"/>
      <c r="B44" s="22">
        <v>800</v>
      </c>
      <c r="C44" s="21">
        <v>804</v>
      </c>
      <c r="D44" s="24" t="s">
        <v>21</v>
      </c>
      <c r="E44" s="23">
        <v>8</v>
      </c>
      <c r="F44" s="23" t="s">
        <v>3</v>
      </c>
      <c r="G44" s="47" t="e">
        <f>#REF!/1000</f>
        <v>#REF!</v>
      </c>
      <c r="H44" s="47" t="e">
        <f>#REF!/1000</f>
        <v>#REF!</v>
      </c>
      <c r="I44" s="47" t="e">
        <f>#REF!/1000</f>
        <v>#REF!</v>
      </c>
      <c r="J44" s="47" t="e">
        <f>#REF!/1000</f>
        <v>#REF!</v>
      </c>
      <c r="K44" s="57" t="e">
        <f>#REF!/1000</f>
        <v>#REF!</v>
      </c>
      <c r="L44" s="56"/>
    </row>
    <row r="45" spans="1:12" ht="16.5" customHeight="1" x14ac:dyDescent="0.25">
      <c r="A45" s="12"/>
      <c r="B45" s="22"/>
      <c r="C45" s="21">
        <v>801</v>
      </c>
      <c r="D45" s="20" t="s">
        <v>20</v>
      </c>
      <c r="E45" s="19">
        <v>8</v>
      </c>
      <c r="F45" s="18">
        <v>1</v>
      </c>
      <c r="G45" s="48" t="e">
        <f>#REF!/1000</f>
        <v>#REF!</v>
      </c>
      <c r="H45" s="48" t="e">
        <f>#REF!/1000</f>
        <v>#REF!</v>
      </c>
      <c r="I45" s="48" t="e">
        <f>#REF!/1000</f>
        <v>#REF!</v>
      </c>
      <c r="J45" s="48" t="e">
        <f>#REF!/1000</f>
        <v>#REF!</v>
      </c>
      <c r="K45" s="58" t="e">
        <f>#REF!/1000</f>
        <v>#REF!</v>
      </c>
      <c r="L45" s="56"/>
    </row>
    <row r="46" spans="1:12" ht="16.5" customHeight="1" x14ac:dyDescent="0.25">
      <c r="A46" s="12"/>
      <c r="B46" s="22"/>
      <c r="C46" s="21">
        <v>804</v>
      </c>
      <c r="D46" s="27" t="s">
        <v>19</v>
      </c>
      <c r="E46" s="26">
        <v>8</v>
      </c>
      <c r="F46" s="25">
        <v>4</v>
      </c>
      <c r="G46" s="48" t="e">
        <f>#REF!/1000</f>
        <v>#REF!</v>
      </c>
      <c r="H46" s="48" t="e">
        <f>#REF!/1000</f>
        <v>#REF!</v>
      </c>
      <c r="I46" s="48" t="e">
        <f>#REF!/1000</f>
        <v>#REF!</v>
      </c>
      <c r="J46" s="48" t="e">
        <f>#REF!/1000</f>
        <v>#REF!</v>
      </c>
      <c r="K46" s="58" t="e">
        <f>#REF!/1000</f>
        <v>#REF!</v>
      </c>
      <c r="L46" s="56"/>
    </row>
    <row r="47" spans="1:12" ht="21" customHeight="1" x14ac:dyDescent="0.25">
      <c r="A47" s="12"/>
      <c r="B47" s="22">
        <v>900</v>
      </c>
      <c r="C47" s="21">
        <v>909</v>
      </c>
      <c r="D47" s="24" t="s">
        <v>18</v>
      </c>
      <c r="E47" s="23">
        <v>9</v>
      </c>
      <c r="F47" s="23" t="s">
        <v>3</v>
      </c>
      <c r="G47" s="47" t="e">
        <f>#REF!/1000</f>
        <v>#REF!</v>
      </c>
      <c r="H47" s="47" t="e">
        <f>#REF!/1000</f>
        <v>#REF!</v>
      </c>
      <c r="I47" s="47" t="e">
        <f>#REF!/1000</f>
        <v>#REF!</v>
      </c>
      <c r="J47" s="47" t="e">
        <f>#REF!/1000</f>
        <v>#REF!</v>
      </c>
      <c r="K47" s="57" t="e">
        <f>#REF!/1000</f>
        <v>#REF!</v>
      </c>
      <c r="L47" s="56"/>
    </row>
    <row r="48" spans="1:12" ht="16.5" customHeight="1" x14ac:dyDescent="0.25">
      <c r="A48" s="12"/>
      <c r="B48" s="22"/>
      <c r="C48" s="21">
        <v>909</v>
      </c>
      <c r="D48" s="32" t="s">
        <v>17</v>
      </c>
      <c r="E48" s="31">
        <v>9</v>
      </c>
      <c r="F48" s="30">
        <v>9</v>
      </c>
      <c r="G48" s="48" t="e">
        <f>#REF!/1000</f>
        <v>#REF!</v>
      </c>
      <c r="H48" s="48" t="e">
        <f>#REF!/1000</f>
        <v>#REF!</v>
      </c>
      <c r="I48" s="48" t="e">
        <f>#REF!/1000</f>
        <v>#REF!</v>
      </c>
      <c r="J48" s="48" t="e">
        <f>#REF!/1000</f>
        <v>#REF!</v>
      </c>
      <c r="K48" s="58" t="e">
        <f>#REF!/1000</f>
        <v>#REF!</v>
      </c>
      <c r="L48" s="56"/>
    </row>
    <row r="49" spans="1:12" ht="25.9" customHeight="1" x14ac:dyDescent="0.25">
      <c r="A49" s="12"/>
      <c r="B49" s="22">
        <v>1000</v>
      </c>
      <c r="C49" s="21">
        <v>1006</v>
      </c>
      <c r="D49" s="24" t="s">
        <v>16</v>
      </c>
      <c r="E49" s="23">
        <v>10</v>
      </c>
      <c r="F49" s="23" t="s">
        <v>3</v>
      </c>
      <c r="G49" s="47" t="e">
        <f>#REF!/1000</f>
        <v>#REF!</v>
      </c>
      <c r="H49" s="47" t="e">
        <f>#REF!/1000</f>
        <v>#REF!</v>
      </c>
      <c r="I49" s="47" t="e">
        <f>#REF!/1000</f>
        <v>#REF!</v>
      </c>
      <c r="J49" s="47" t="e">
        <f>#REF!/1000</f>
        <v>#REF!</v>
      </c>
      <c r="K49" s="57" t="e">
        <f>#REF!/1000</f>
        <v>#REF!</v>
      </c>
      <c r="L49" s="56"/>
    </row>
    <row r="50" spans="1:12" ht="16.5" customHeight="1" x14ac:dyDescent="0.25">
      <c r="A50" s="12"/>
      <c r="B50" s="22"/>
      <c r="C50" s="21">
        <v>1001</v>
      </c>
      <c r="D50" s="20" t="s">
        <v>15</v>
      </c>
      <c r="E50" s="19">
        <v>10</v>
      </c>
      <c r="F50" s="18">
        <v>1</v>
      </c>
      <c r="G50" s="48" t="e">
        <f>#REF!/1000</f>
        <v>#REF!</v>
      </c>
      <c r="H50" s="48" t="e">
        <f>#REF!/1000</f>
        <v>#REF!</v>
      </c>
      <c r="I50" s="48" t="e">
        <f>#REF!/1000</f>
        <v>#REF!</v>
      </c>
      <c r="J50" s="48" t="e">
        <f>#REF!/1000</f>
        <v>#REF!</v>
      </c>
      <c r="K50" s="58" t="e">
        <f>#REF!/1000</f>
        <v>#REF!</v>
      </c>
      <c r="L50" s="56"/>
    </row>
    <row r="51" spans="1:12" ht="16.5" customHeight="1" x14ac:dyDescent="0.25">
      <c r="A51" s="12"/>
      <c r="B51" s="22"/>
      <c r="C51" s="21">
        <v>1002</v>
      </c>
      <c r="D51" s="29" t="s">
        <v>14</v>
      </c>
      <c r="E51" s="13">
        <v>10</v>
      </c>
      <c r="F51" s="28">
        <v>2</v>
      </c>
      <c r="G51" s="48" t="e">
        <f>#REF!/1000</f>
        <v>#REF!</v>
      </c>
      <c r="H51" s="48" t="e">
        <f>#REF!/1000</f>
        <v>#REF!</v>
      </c>
      <c r="I51" s="48" t="e">
        <f>#REF!/1000</f>
        <v>#REF!</v>
      </c>
      <c r="J51" s="48" t="e">
        <f>#REF!/1000</f>
        <v>#REF!</v>
      </c>
      <c r="K51" s="58" t="e">
        <f>#REF!/1000</f>
        <v>#REF!</v>
      </c>
      <c r="L51" s="56"/>
    </row>
    <row r="52" spans="1:12" ht="16.5" customHeight="1" x14ac:dyDescent="0.25">
      <c r="A52" s="12"/>
      <c r="B52" s="22"/>
      <c r="C52" s="21">
        <v>1003</v>
      </c>
      <c r="D52" s="29" t="s">
        <v>13</v>
      </c>
      <c r="E52" s="13">
        <v>10</v>
      </c>
      <c r="F52" s="28">
        <v>3</v>
      </c>
      <c r="G52" s="48" t="e">
        <f>#REF!/1000</f>
        <v>#REF!</v>
      </c>
      <c r="H52" s="48" t="e">
        <f>#REF!/1000</f>
        <v>#REF!</v>
      </c>
      <c r="I52" s="48" t="e">
        <f>#REF!/1000</f>
        <v>#REF!</v>
      </c>
      <c r="J52" s="48" t="e">
        <f>#REF!/1000</f>
        <v>#REF!</v>
      </c>
      <c r="K52" s="58" t="e">
        <f>#REF!/1000</f>
        <v>#REF!</v>
      </c>
      <c r="L52" s="56"/>
    </row>
    <row r="53" spans="1:12" ht="16.5" customHeight="1" x14ac:dyDescent="0.25">
      <c r="A53" s="12"/>
      <c r="B53" s="22"/>
      <c r="C53" s="21">
        <v>1004</v>
      </c>
      <c r="D53" s="29" t="s">
        <v>12</v>
      </c>
      <c r="E53" s="13">
        <v>10</v>
      </c>
      <c r="F53" s="28">
        <v>4</v>
      </c>
      <c r="G53" s="48" t="e">
        <f>#REF!/1000</f>
        <v>#REF!</v>
      </c>
      <c r="H53" s="48" t="e">
        <f>#REF!/1000</f>
        <v>#REF!</v>
      </c>
      <c r="I53" s="48" t="e">
        <f>#REF!/1000</f>
        <v>#REF!</v>
      </c>
      <c r="J53" s="48" t="e">
        <f>#REF!/1000</f>
        <v>#REF!</v>
      </c>
      <c r="K53" s="58" t="e">
        <f>#REF!/1000</f>
        <v>#REF!</v>
      </c>
      <c r="L53" s="56"/>
    </row>
    <row r="54" spans="1:12" ht="16.5" customHeight="1" x14ac:dyDescent="0.25">
      <c r="A54" s="12"/>
      <c r="B54" s="22"/>
      <c r="C54" s="21">
        <v>1006</v>
      </c>
      <c r="D54" s="27" t="s">
        <v>11</v>
      </c>
      <c r="E54" s="26">
        <v>10</v>
      </c>
      <c r="F54" s="25">
        <v>6</v>
      </c>
      <c r="G54" s="48" t="e">
        <f>#REF!/1000</f>
        <v>#REF!</v>
      </c>
      <c r="H54" s="48" t="e">
        <f>#REF!/1000</f>
        <v>#REF!</v>
      </c>
      <c r="I54" s="48" t="e">
        <f>#REF!/1000</f>
        <v>#REF!</v>
      </c>
      <c r="J54" s="48" t="e">
        <f>#REF!/1000</f>
        <v>#REF!</v>
      </c>
      <c r="K54" s="58" t="e">
        <f>#REF!/1000</f>
        <v>#REF!</v>
      </c>
      <c r="L54" s="56"/>
    </row>
    <row r="55" spans="1:12" ht="38.450000000000003" customHeight="1" x14ac:dyDescent="0.25">
      <c r="A55" s="12"/>
      <c r="B55" s="22">
        <v>1100</v>
      </c>
      <c r="C55" s="21">
        <v>1105</v>
      </c>
      <c r="D55" s="24" t="s">
        <v>10</v>
      </c>
      <c r="E55" s="23">
        <v>11</v>
      </c>
      <c r="F55" s="23" t="s">
        <v>3</v>
      </c>
      <c r="G55" s="47" t="e">
        <f>#REF!/1000</f>
        <v>#REF!</v>
      </c>
      <c r="H55" s="47" t="e">
        <f>#REF!/1000</f>
        <v>#REF!</v>
      </c>
      <c r="I55" s="47" t="e">
        <f>#REF!/1000</f>
        <v>#REF!</v>
      </c>
      <c r="J55" s="47" t="e">
        <f>#REF!/1000</f>
        <v>#REF!</v>
      </c>
      <c r="K55" s="57" t="e">
        <f>#REF!/1000</f>
        <v>#REF!</v>
      </c>
      <c r="L55" s="56"/>
    </row>
    <row r="56" spans="1:12" ht="23.45" customHeight="1" x14ac:dyDescent="0.25">
      <c r="A56" s="12"/>
      <c r="B56" s="22"/>
      <c r="C56" s="21">
        <v>1101</v>
      </c>
      <c r="D56" s="20" t="s">
        <v>9</v>
      </c>
      <c r="E56" s="19">
        <v>11</v>
      </c>
      <c r="F56" s="18">
        <v>1</v>
      </c>
      <c r="G56" s="48" t="e">
        <f>#REF!/1000</f>
        <v>#REF!</v>
      </c>
      <c r="H56" s="48" t="e">
        <f>#REF!/1000</f>
        <v>#REF!</v>
      </c>
      <c r="I56" s="48" t="e">
        <f>#REF!/1000</f>
        <v>#REF!</v>
      </c>
      <c r="J56" s="48" t="e">
        <f>#REF!/1000</f>
        <v>#REF!</v>
      </c>
      <c r="K56" s="58" t="e">
        <f>#REF!/1000</f>
        <v>#REF!</v>
      </c>
      <c r="L56" s="56"/>
    </row>
    <row r="57" spans="1:12" ht="36.6" customHeight="1" x14ac:dyDescent="0.25">
      <c r="A57" s="12"/>
      <c r="B57" s="22"/>
      <c r="C57" s="21">
        <v>1105</v>
      </c>
      <c r="D57" s="27" t="s">
        <v>8</v>
      </c>
      <c r="E57" s="26">
        <v>11</v>
      </c>
      <c r="F57" s="25">
        <v>5</v>
      </c>
      <c r="G57" s="48" t="e">
        <f>#REF!/1000</f>
        <v>#REF!</v>
      </c>
      <c r="H57" s="48" t="e">
        <f>#REF!/1000</f>
        <v>#REF!</v>
      </c>
      <c r="I57" s="48" t="e">
        <f>#REF!/1000</f>
        <v>#REF!</v>
      </c>
      <c r="J57" s="48" t="e">
        <f>#REF!/1000</f>
        <v>#REF!</v>
      </c>
      <c r="K57" s="58" t="e">
        <f>#REF!/1000</f>
        <v>#REF!</v>
      </c>
      <c r="L57" s="56"/>
    </row>
    <row r="58" spans="1:12" ht="33.6" customHeight="1" x14ac:dyDescent="0.25">
      <c r="A58" s="12"/>
      <c r="B58" s="22">
        <v>1200</v>
      </c>
      <c r="C58" s="21">
        <v>1204</v>
      </c>
      <c r="D58" s="24" t="s">
        <v>7</v>
      </c>
      <c r="E58" s="23">
        <v>12</v>
      </c>
      <c r="F58" s="23" t="s">
        <v>3</v>
      </c>
      <c r="G58" s="47" t="e">
        <f>#REF!/1000</f>
        <v>#REF!</v>
      </c>
      <c r="H58" s="47" t="e">
        <f>#REF!/1000</f>
        <v>#REF!</v>
      </c>
      <c r="I58" s="47" t="e">
        <f>#REF!/1000</f>
        <v>#REF!</v>
      </c>
      <c r="J58" s="47" t="e">
        <f>#REF!/1000</f>
        <v>#REF!</v>
      </c>
      <c r="K58" s="57" t="e">
        <f>#REF!/1000</f>
        <v>#REF!</v>
      </c>
      <c r="L58" s="56"/>
    </row>
    <row r="59" spans="1:12" ht="19.149999999999999" customHeight="1" x14ac:dyDescent="0.25">
      <c r="A59" s="12"/>
      <c r="B59" s="22"/>
      <c r="C59" s="21">
        <v>1202</v>
      </c>
      <c r="D59" s="20" t="s">
        <v>6</v>
      </c>
      <c r="E59" s="19">
        <v>12</v>
      </c>
      <c r="F59" s="18">
        <v>2</v>
      </c>
      <c r="G59" s="48" t="e">
        <f>#REF!/1000</f>
        <v>#REF!</v>
      </c>
      <c r="H59" s="48" t="e">
        <f>#REF!/1000</f>
        <v>#REF!</v>
      </c>
      <c r="I59" s="48" t="e">
        <f>#REF!/1000</f>
        <v>#REF!</v>
      </c>
      <c r="J59" s="48" t="e">
        <f>#REF!/1000</f>
        <v>#REF!</v>
      </c>
      <c r="K59" s="58" t="e">
        <f>#REF!/1000</f>
        <v>#REF!</v>
      </c>
      <c r="L59" s="56"/>
    </row>
    <row r="60" spans="1:12" ht="34.9" customHeight="1" x14ac:dyDescent="0.25">
      <c r="A60" s="12"/>
      <c r="B60" s="22"/>
      <c r="C60" s="21">
        <v>1204</v>
      </c>
      <c r="D60" s="27" t="s">
        <v>5</v>
      </c>
      <c r="E60" s="26">
        <v>12</v>
      </c>
      <c r="F60" s="25">
        <v>4</v>
      </c>
      <c r="G60" s="48" t="e">
        <f>#REF!/1000</f>
        <v>#REF!</v>
      </c>
      <c r="H60" s="48" t="e">
        <f>#REF!/1000</f>
        <v>#REF!</v>
      </c>
      <c r="I60" s="48" t="e">
        <f>#REF!/1000</f>
        <v>#REF!</v>
      </c>
      <c r="J60" s="48" t="e">
        <f>#REF!/1000</f>
        <v>#REF!</v>
      </c>
      <c r="K60" s="58" t="e">
        <f>#REF!/1000</f>
        <v>#REF!</v>
      </c>
      <c r="L60" s="56"/>
    </row>
    <row r="61" spans="1:12" ht="39" customHeight="1" x14ac:dyDescent="0.25">
      <c r="A61" s="12"/>
      <c r="B61" s="22">
        <v>1300</v>
      </c>
      <c r="C61" s="21">
        <v>1301</v>
      </c>
      <c r="D61" s="24" t="s">
        <v>4</v>
      </c>
      <c r="E61" s="23">
        <v>13</v>
      </c>
      <c r="F61" s="23" t="s">
        <v>3</v>
      </c>
      <c r="G61" s="47" t="e">
        <f>#REF!/1000</f>
        <v>#REF!</v>
      </c>
      <c r="H61" s="47" t="e">
        <f>#REF!/1000</f>
        <v>#REF!</v>
      </c>
      <c r="I61" s="47" t="e">
        <f>#REF!/1000</f>
        <v>#REF!</v>
      </c>
      <c r="J61" s="47" t="e">
        <f>#REF!/1000</f>
        <v>#REF!</v>
      </c>
      <c r="K61" s="57" t="e">
        <f>#REF!/1000</f>
        <v>#REF!</v>
      </c>
      <c r="L61" s="56"/>
    </row>
    <row r="62" spans="1:12" ht="44.45" customHeight="1" thickBot="1" x14ac:dyDescent="0.3">
      <c r="A62" s="12"/>
      <c r="B62" s="22"/>
      <c r="C62" s="21">
        <v>1301</v>
      </c>
      <c r="D62" s="20" t="s">
        <v>2</v>
      </c>
      <c r="E62" s="19">
        <v>13</v>
      </c>
      <c r="F62" s="18">
        <v>1</v>
      </c>
      <c r="G62" s="48" t="e">
        <f>#REF!/1000</f>
        <v>#REF!</v>
      </c>
      <c r="H62" s="48" t="e">
        <f>#REF!/1000</f>
        <v>#REF!</v>
      </c>
      <c r="I62" s="48" t="e">
        <f>#REF!/1000</f>
        <v>#REF!</v>
      </c>
      <c r="J62" s="48" t="e">
        <f>#REF!/1000</f>
        <v>#REF!</v>
      </c>
      <c r="K62" s="58" t="e">
        <f>#REF!/1000</f>
        <v>#REF!</v>
      </c>
      <c r="L62" s="56"/>
    </row>
    <row r="63" spans="1:12" ht="409.6" hidden="1" customHeight="1" x14ac:dyDescent="0.25">
      <c r="A63" s="17"/>
      <c r="B63" s="16"/>
      <c r="C63" s="15">
        <v>1301</v>
      </c>
      <c r="D63" s="14" t="s">
        <v>1</v>
      </c>
      <c r="E63" s="13">
        <v>0</v>
      </c>
      <c r="F63" s="13">
        <v>0</v>
      </c>
      <c r="G63" s="47" t="e">
        <f>#REF!/1000</f>
        <v>#REF!</v>
      </c>
      <c r="H63" s="47" t="e">
        <f>#REF!/1000</f>
        <v>#REF!</v>
      </c>
      <c r="I63" s="47" t="e">
        <f>#REF!/1000</f>
        <v>#REF!</v>
      </c>
      <c r="J63" s="47" t="e">
        <f>#REF!/1000</f>
        <v>#REF!</v>
      </c>
      <c r="K63" s="57" t="e">
        <f>#REF!/1000</f>
        <v>#REF!</v>
      </c>
      <c r="L63" s="2"/>
    </row>
    <row r="64" spans="1:12" ht="17.25" customHeight="1" x14ac:dyDescent="0.25">
      <c r="A64" s="12"/>
      <c r="B64" s="11"/>
      <c r="C64" s="11"/>
      <c r="D64" s="62" t="s">
        <v>0</v>
      </c>
      <c r="E64" s="10"/>
      <c r="F64" s="9"/>
      <c r="G64" s="47" t="e">
        <f>#REF!/1000</f>
        <v>#REF!</v>
      </c>
      <c r="H64" s="47" t="e">
        <f>#REF!/1000</f>
        <v>#REF!</v>
      </c>
      <c r="I64" s="47" t="e">
        <f>#REF!/1000-34748</f>
        <v>#REF!</v>
      </c>
      <c r="J64" s="47" t="e">
        <f>#REF!/1000</f>
        <v>#REF!</v>
      </c>
      <c r="K64" s="57" t="e">
        <f>#REF!/1000</f>
        <v>#REF!</v>
      </c>
      <c r="L64" s="2"/>
    </row>
    <row r="65" spans="1:12" ht="16.5" customHeight="1" x14ac:dyDescent="0.3">
      <c r="A65" s="2"/>
      <c r="B65" s="2"/>
      <c r="C65" s="2"/>
      <c r="D65" s="8"/>
      <c r="E65" s="7"/>
      <c r="F65" s="7"/>
      <c r="G65" s="7"/>
      <c r="H65" s="7"/>
      <c r="I65" s="7"/>
      <c r="J65" s="7"/>
      <c r="K65" s="7"/>
      <c r="L65" s="2"/>
    </row>
    <row r="66" spans="1:12" ht="16.5" customHeight="1" x14ac:dyDescent="0.3">
      <c r="A66" s="2"/>
      <c r="B66" s="2"/>
      <c r="C66" s="2"/>
      <c r="D66" s="8"/>
      <c r="E66" s="7"/>
      <c r="F66" s="7"/>
      <c r="G66" s="7"/>
      <c r="H66" s="7"/>
      <c r="I66" s="59"/>
      <c r="J66" s="6"/>
      <c r="K66" s="6"/>
      <c r="L66" s="2"/>
    </row>
    <row r="67" spans="1:12" ht="17.25" customHeight="1" x14ac:dyDescent="0.3">
      <c r="A67" s="2"/>
      <c r="B67" s="2"/>
      <c r="C67" s="2"/>
      <c r="D67" s="5"/>
      <c r="E67" s="4"/>
      <c r="F67" s="4"/>
      <c r="G67" s="4"/>
      <c r="H67" s="4"/>
      <c r="I67" s="4"/>
      <c r="J67" s="3"/>
      <c r="K67" s="3"/>
      <c r="L67" s="2"/>
    </row>
  </sheetData>
  <mergeCells count="11">
    <mergeCell ref="K8:K9"/>
    <mergeCell ref="J3:K3"/>
    <mergeCell ref="D4:K4"/>
    <mergeCell ref="D6:K6"/>
    <mergeCell ref="D8:D9"/>
    <mergeCell ref="E8:E9"/>
    <mergeCell ref="F8:F9"/>
    <mergeCell ref="G8:G9"/>
    <mergeCell ref="H8:H9"/>
    <mergeCell ref="I8:I9"/>
    <mergeCell ref="J8:J9"/>
  </mergeCells>
  <pageMargins left="0.59055118110236204" right="0.59055118110236204" top="0.17" bottom="0.17" header="0.17" footer="0.17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№1</vt:lpstr>
      <vt:lpstr>Приложение №9 (3)</vt:lpstr>
      <vt:lpstr>'Приложение №1'!Заголовки_для_печати</vt:lpstr>
      <vt:lpstr>'Приложение №9 (3)'!Заголовки_для_печати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LazarevaOS</dc:creator>
  <cp:lastModifiedBy>Павлюченко Татьяна Викторовна</cp:lastModifiedBy>
  <cp:lastPrinted>2024-11-15T09:47:54Z</cp:lastPrinted>
  <dcterms:created xsi:type="dcterms:W3CDTF">2017-11-09T14:39:10Z</dcterms:created>
  <dcterms:modified xsi:type="dcterms:W3CDTF">2024-11-15T09:49:02Z</dcterms:modified>
</cp:coreProperties>
</file>