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MArsenyeva\Desktop\Задачи\Рейтинг\"/>
    </mc:Choice>
  </mc:AlternateContent>
  <xr:revisionPtr revIDLastSave="0" documentId="13_ncr:1_{069EE736-DB9F-43FD-BD25-78AF470D0980}" xr6:coauthVersionLast="36" xr6:coauthVersionMax="36" xr10:uidLastSave="{00000000-0000-0000-0000-000000000000}"/>
  <bookViews>
    <workbookView xWindow="0" yWindow="0" windowWidth="24000" windowHeight="9636" xr2:uid="{00000000-000D-0000-FFFF-FFFF00000000}"/>
  </bookViews>
  <sheets>
    <sheet name="Рейтинг_01.01.23-31.10.23" sheetId="2" r:id="rId1"/>
    <sheet name="К6 (фаст-треки)" sheetId="7" state="hidden" r:id="rId2"/>
  </sheets>
  <definedNames>
    <definedName name="_xlnm._FilterDatabase" localSheetId="1" hidden="1">'К6 (фаст-треки)'!$B$3:$G$89</definedName>
    <definedName name="_xlnm._FilterDatabase" localSheetId="0" hidden="1">'Рейтинг_01.01.23-31.10.23'!$A$3:$FH$90</definedName>
    <definedName name="Z_7909643F_CD65_4598_A45E_1CA4408D5933_.wvu.FilterData" localSheetId="1" hidden="1">'К6 (фаст-треки)'!$A$3:$G$89</definedName>
    <definedName name="Z_7909643F_CD65_4598_A45E_1CA4408D5933_.wvu.FilterData" localSheetId="0" hidden="1">'Рейтинг_01.01.23-31.10.23'!$A$3:$FG$87</definedName>
    <definedName name="Z_EEC2C163_8EFB_438F_94A1_206C497709FA_.wvu.FilterData" localSheetId="1" hidden="1">'К6 (фаст-треки)'!$A$3:$G$89</definedName>
    <definedName name="Z_EEC2C163_8EFB_438F_94A1_206C497709FA_.wvu.FilterData" localSheetId="0" hidden="1">'Рейтинг_01.01.23-31.10.23'!$A$3:$FG$87</definedName>
  </definedNames>
  <calcPr calcId="191029" calcMode="manual"/>
  <customWorkbookViews>
    <customWorkbookView name="Фильтр 1" guid="{7909643F-CD65-4598-A45E-1CA4408D5933}" maximized="1" windowWidth="0" windowHeight="0" activeSheetId="0"/>
    <customWorkbookView name="Фильтр 2" guid="{EEC2C163-8EFB-438F-94A1-206C497709FA}" maximized="1" windowWidth="0" windowHeight="0" activeSheetId="0"/>
  </customWorkbookViews>
</workbook>
</file>

<file path=xl/calcChain.xml><?xml version="1.0" encoding="utf-8"?>
<calcChain xmlns="http://schemas.openxmlformats.org/spreadsheetml/2006/main">
  <c r="FD87" i="2" l="1"/>
  <c r="FB87" i="2"/>
  <c r="EZ87" i="2"/>
  <c r="EL87" i="2"/>
  <c r="EI87" i="2"/>
  <c r="EJ87" i="2" s="1"/>
  <c r="EC87" i="2"/>
  <c r="ED87" i="2" s="1"/>
  <c r="EB87" i="2"/>
  <c r="DY87" i="2"/>
  <c r="DZ87" i="2" s="1"/>
  <c r="EE87" i="2" s="1"/>
  <c r="DQ87" i="2"/>
  <c r="DR87" i="2" s="1"/>
  <c r="DO87" i="2"/>
  <c r="DP87" i="2" s="1"/>
  <c r="DK87" i="2"/>
  <c r="DL87" i="2" s="1"/>
  <c r="DI87" i="2"/>
  <c r="DJ87" i="2" s="1"/>
  <c r="DG87" i="2"/>
  <c r="DH87" i="2" s="1"/>
  <c r="DE87" i="2"/>
  <c r="DF87" i="2" s="1"/>
  <c r="CJ87" i="2"/>
  <c r="DC87" i="2" s="1"/>
  <c r="DD87" i="2" s="1"/>
  <c r="CI87" i="2"/>
  <c r="CH87" i="2"/>
  <c r="CG87" i="2"/>
  <c r="CF87" i="2"/>
  <c r="CE87" i="2"/>
  <c r="CD87" i="2"/>
  <c r="CC87" i="2"/>
  <c r="CB87" i="2"/>
  <c r="CA87" i="2"/>
  <c r="BX87" i="2"/>
  <c r="BZ87" i="2" s="1"/>
  <c r="BW87" i="2"/>
  <c r="CW87" i="2" s="1"/>
  <c r="CX87" i="2" s="1"/>
  <c r="AO87" i="2"/>
  <c r="FD86" i="2"/>
  <c r="FB86" i="2"/>
  <c r="EZ86" i="2"/>
  <c r="EL86" i="2"/>
  <c r="EJ86" i="2"/>
  <c r="EI86" i="2"/>
  <c r="ED86" i="2"/>
  <c r="EC86" i="2"/>
  <c r="EB86" i="2"/>
  <c r="DY86" i="2"/>
  <c r="DZ86" i="2" s="1"/>
  <c r="DQ86" i="2"/>
  <c r="DR86" i="2" s="1"/>
  <c r="DO86" i="2"/>
  <c r="DP86" i="2" s="1"/>
  <c r="DK86" i="2"/>
  <c r="DL86" i="2" s="1"/>
  <c r="DI86" i="2"/>
  <c r="DJ86" i="2" s="1"/>
  <c r="DG86" i="2"/>
  <c r="DH86" i="2" s="1"/>
  <c r="DE86" i="2"/>
  <c r="DF86" i="2" s="1"/>
  <c r="CJ86" i="2"/>
  <c r="DC86" i="2" s="1"/>
  <c r="DD86" i="2" s="1"/>
  <c r="CI86" i="2"/>
  <c r="CH86" i="2"/>
  <c r="CE86" i="2"/>
  <c r="CG86" i="2" s="1"/>
  <c r="CA86" i="2"/>
  <c r="BX86" i="2"/>
  <c r="BW86" i="2"/>
  <c r="EQ86" i="2" s="1"/>
  <c r="ER86" i="2" s="1"/>
  <c r="AO86" i="2"/>
  <c r="CB86" i="2" s="1"/>
  <c r="CC86" i="2" s="1"/>
  <c r="R86" i="2"/>
  <c r="FD85" i="2"/>
  <c r="FB85" i="2"/>
  <c r="EZ85" i="2"/>
  <c r="EL85" i="2"/>
  <c r="EI85" i="2"/>
  <c r="EJ85" i="2" s="1"/>
  <c r="EC85" i="2"/>
  <c r="ED85" i="2" s="1"/>
  <c r="EA85" i="2"/>
  <c r="EB85" i="2" s="1"/>
  <c r="DY85" i="2"/>
  <c r="DZ85" i="2" s="1"/>
  <c r="DQ85" i="2"/>
  <c r="DR85" i="2" s="1"/>
  <c r="DO85" i="2"/>
  <c r="DP85" i="2" s="1"/>
  <c r="DK85" i="2"/>
  <c r="DL85" i="2" s="1"/>
  <c r="DI85" i="2"/>
  <c r="DJ85" i="2" s="1"/>
  <c r="DG85" i="2"/>
  <c r="DH85" i="2" s="1"/>
  <c r="DE85" i="2"/>
  <c r="DF85" i="2" s="1"/>
  <c r="CJ85" i="2"/>
  <c r="DC85" i="2" s="1"/>
  <c r="DD85" i="2" s="1"/>
  <c r="CI85" i="2"/>
  <c r="CH85" i="2"/>
  <c r="CE85" i="2"/>
  <c r="CF85" i="2" s="1"/>
  <c r="CB85" i="2"/>
  <c r="CD85" i="2" s="1"/>
  <c r="CA85" i="2"/>
  <c r="BX85" i="2"/>
  <c r="BW85" i="2"/>
  <c r="AO85" i="2"/>
  <c r="FD84" i="2"/>
  <c r="FB84" i="2"/>
  <c r="EZ84" i="2"/>
  <c r="EL84" i="2"/>
  <c r="EI84" i="2"/>
  <c r="EJ84" i="2" s="1"/>
  <c r="EC84" i="2"/>
  <c r="ED84" i="2" s="1"/>
  <c r="EB84" i="2"/>
  <c r="DY84" i="2"/>
  <c r="DZ84" i="2" s="1"/>
  <c r="DQ84" i="2"/>
  <c r="DR84" i="2" s="1"/>
  <c r="DO84" i="2"/>
  <c r="DP84" i="2" s="1"/>
  <c r="DK84" i="2"/>
  <c r="DL84" i="2" s="1"/>
  <c r="DI84" i="2"/>
  <c r="DJ84" i="2" s="1"/>
  <c r="DG84" i="2"/>
  <c r="DH84" i="2" s="1"/>
  <c r="DE84" i="2"/>
  <c r="DF84" i="2" s="1"/>
  <c r="CJ84" i="2"/>
  <c r="DC84" i="2" s="1"/>
  <c r="DD84" i="2" s="1"/>
  <c r="CI84" i="2"/>
  <c r="CH84" i="2"/>
  <c r="CF84" i="2"/>
  <c r="CE84" i="2"/>
  <c r="CG84" i="2" s="1"/>
  <c r="CA84" i="2"/>
  <c r="BX84" i="2"/>
  <c r="BW84" i="2"/>
  <c r="EQ84" i="2" s="1"/>
  <c r="ER84" i="2" s="1"/>
  <c r="AO84" i="2"/>
  <c r="CB84" i="2" s="1"/>
  <c r="CC84" i="2" s="1"/>
  <c r="FD83" i="2"/>
  <c r="FB83" i="2"/>
  <c r="EZ83" i="2"/>
  <c r="EL83" i="2"/>
  <c r="EI83" i="2"/>
  <c r="EJ83" i="2" s="1"/>
  <c r="EC83" i="2"/>
  <c r="ED83" i="2" s="1"/>
  <c r="EB83" i="2"/>
  <c r="DY83" i="2"/>
  <c r="DZ83" i="2" s="1"/>
  <c r="DR83" i="2"/>
  <c r="DQ83" i="2"/>
  <c r="DP83" i="2"/>
  <c r="DO83" i="2"/>
  <c r="DL83" i="2"/>
  <c r="DK83" i="2"/>
  <c r="DJ83" i="2"/>
  <c r="DI83" i="2"/>
  <c r="DH83" i="2"/>
  <c r="DG83" i="2"/>
  <c r="DF83" i="2"/>
  <c r="DE83" i="2"/>
  <c r="DD83" i="2"/>
  <c r="CJ83" i="2"/>
  <c r="DC83" i="2" s="1"/>
  <c r="CI83" i="2"/>
  <c r="CH83" i="2"/>
  <c r="CF83" i="2"/>
  <c r="CE83" i="2"/>
  <c r="CG83" i="2" s="1"/>
  <c r="CB83" i="2"/>
  <c r="CA83" i="2"/>
  <c r="BZ83" i="2"/>
  <c r="BX83" i="2"/>
  <c r="BY83" i="2" s="1"/>
  <c r="BW83" i="2"/>
  <c r="AO83" i="2"/>
  <c r="FD82" i="2"/>
  <c r="FB82" i="2"/>
  <c r="EZ82" i="2"/>
  <c r="EL82" i="2"/>
  <c r="EI82" i="2"/>
  <c r="EJ82" i="2" s="1"/>
  <c r="EC82" i="2"/>
  <c r="ED82" i="2" s="1"/>
  <c r="EA82" i="2"/>
  <c r="EB82" i="2" s="1"/>
  <c r="DY82" i="2"/>
  <c r="DZ82" i="2" s="1"/>
  <c r="DR82" i="2"/>
  <c r="DQ82" i="2"/>
  <c r="DP82" i="2"/>
  <c r="DO82" i="2"/>
  <c r="DL82" i="2"/>
  <c r="DK82" i="2"/>
  <c r="DJ82" i="2"/>
  <c r="DH82" i="2"/>
  <c r="DF82" i="2"/>
  <c r="CJ82" i="2"/>
  <c r="DC82" i="2" s="1"/>
  <c r="DD82" i="2" s="1"/>
  <c r="CI82" i="2"/>
  <c r="CH82" i="2"/>
  <c r="CE82" i="2"/>
  <c r="CF82" i="2" s="1"/>
  <c r="CB82" i="2"/>
  <c r="CD82" i="2" s="1"/>
  <c r="CA82" i="2"/>
  <c r="BX82" i="2"/>
  <c r="BW82" i="2"/>
  <c r="CW82" i="2" s="1"/>
  <c r="CX82" i="2" s="1"/>
  <c r="AO82" i="2"/>
  <c r="FD81" i="2"/>
  <c r="FB81" i="2"/>
  <c r="EZ81" i="2"/>
  <c r="EQ81" i="2"/>
  <c r="ER81" i="2" s="1"/>
  <c r="EL81" i="2"/>
  <c r="EI81" i="2"/>
  <c r="EJ81" i="2" s="1"/>
  <c r="EC81" i="2"/>
  <c r="ED81" i="2" s="1"/>
  <c r="EB81" i="2"/>
  <c r="DY81" i="2"/>
  <c r="DZ81" i="2" s="1"/>
  <c r="DQ81" i="2"/>
  <c r="DR81" i="2" s="1"/>
  <c r="DO81" i="2"/>
  <c r="DP81" i="2" s="1"/>
  <c r="DK81" i="2"/>
  <c r="DL81" i="2" s="1"/>
  <c r="DI81" i="2"/>
  <c r="DJ81" i="2" s="1"/>
  <c r="DG81" i="2"/>
  <c r="DH81" i="2" s="1"/>
  <c r="DE81" i="2"/>
  <c r="DF81" i="2" s="1"/>
  <c r="CW81" i="2"/>
  <c r="CX81" i="2" s="1"/>
  <c r="CJ81" i="2"/>
  <c r="DC81" i="2" s="1"/>
  <c r="DD81" i="2" s="1"/>
  <c r="CI81" i="2"/>
  <c r="CH81" i="2"/>
  <c r="CF81" i="2"/>
  <c r="CE81" i="2"/>
  <c r="CG81" i="2" s="1"/>
  <c r="CD81" i="2"/>
  <c r="CC81" i="2"/>
  <c r="CB81" i="2"/>
  <c r="CA81" i="2"/>
  <c r="BX81" i="2"/>
  <c r="AO81" i="2"/>
  <c r="FD80" i="2"/>
  <c r="FB80" i="2"/>
  <c r="EZ80" i="2"/>
  <c r="EL80" i="2"/>
  <c r="EJ80" i="2"/>
  <c r="EI80" i="2"/>
  <c r="ED80" i="2"/>
  <c r="EB80" i="2"/>
  <c r="DZ80" i="2"/>
  <c r="EE80" i="2" s="1"/>
  <c r="DY80" i="2"/>
  <c r="DQ80" i="2"/>
  <c r="DR80" i="2" s="1"/>
  <c r="DO80" i="2"/>
  <c r="DP80" i="2" s="1"/>
  <c r="DK80" i="2"/>
  <c r="DL80" i="2" s="1"/>
  <c r="DI80" i="2"/>
  <c r="DJ80" i="2" s="1"/>
  <c r="DG80" i="2"/>
  <c r="DH80" i="2" s="1"/>
  <c r="DE80" i="2"/>
  <c r="DF80" i="2" s="1"/>
  <c r="CJ80" i="2"/>
  <c r="DC80" i="2" s="1"/>
  <c r="DD80" i="2" s="1"/>
  <c r="CI80" i="2"/>
  <c r="CH80" i="2"/>
  <c r="CG80" i="2"/>
  <c r="CF80" i="2"/>
  <c r="CE80" i="2"/>
  <c r="CD80" i="2"/>
  <c r="CC80" i="2"/>
  <c r="CA80" i="2"/>
  <c r="BZ80" i="2"/>
  <c r="ET80" i="2" s="1"/>
  <c r="EU80" i="2" s="1"/>
  <c r="BX80" i="2"/>
  <c r="BY80" i="2" s="1"/>
  <c r="BW80" i="2"/>
  <c r="CW80" i="2" s="1"/>
  <c r="CX80" i="2" s="1"/>
  <c r="AO80" i="2"/>
  <c r="CB80" i="2" s="1"/>
  <c r="FD79" i="2"/>
  <c r="FB79" i="2"/>
  <c r="EZ79" i="2"/>
  <c r="EL79" i="2"/>
  <c r="EI79" i="2"/>
  <c r="EJ79" i="2" s="1"/>
  <c r="EC79" i="2"/>
  <c r="ED79" i="2" s="1"/>
  <c r="EA79" i="2"/>
  <c r="EB79" i="2" s="1"/>
  <c r="DY79" i="2"/>
  <c r="DZ79" i="2" s="1"/>
  <c r="EE79" i="2" s="1"/>
  <c r="DQ79" i="2"/>
  <c r="DR79" i="2" s="1"/>
  <c r="DO79" i="2"/>
  <c r="DP79" i="2" s="1"/>
  <c r="DK79" i="2"/>
  <c r="DL79" i="2" s="1"/>
  <c r="DI79" i="2"/>
  <c r="DJ79" i="2" s="1"/>
  <c r="DG79" i="2"/>
  <c r="DH79" i="2" s="1"/>
  <c r="DE79" i="2"/>
  <c r="DF79" i="2" s="1"/>
  <c r="CJ79" i="2"/>
  <c r="DC79" i="2" s="1"/>
  <c r="DD79" i="2" s="1"/>
  <c r="CI79" i="2"/>
  <c r="CH79" i="2"/>
  <c r="CE79" i="2"/>
  <c r="CB79" i="2"/>
  <c r="CD79" i="2" s="1"/>
  <c r="CA79" i="2"/>
  <c r="BY79" i="2"/>
  <c r="BX79" i="2"/>
  <c r="BZ79" i="2" s="1"/>
  <c r="ET79" i="2" s="1"/>
  <c r="EU79" i="2" s="1"/>
  <c r="BW79" i="2"/>
  <c r="AO79" i="2"/>
  <c r="FD78" i="2"/>
  <c r="FB78" i="2"/>
  <c r="EZ78" i="2"/>
  <c r="EQ78" i="2"/>
  <c r="ER78" i="2" s="1"/>
  <c r="EL78" i="2"/>
  <c r="EI78" i="2"/>
  <c r="EJ78" i="2" s="1"/>
  <c r="ED78" i="2"/>
  <c r="EB78" i="2"/>
  <c r="DY78" i="2"/>
  <c r="DZ78" i="2" s="1"/>
  <c r="EE78" i="2" s="1"/>
  <c r="DQ78" i="2"/>
  <c r="DR78" i="2" s="1"/>
  <c r="DO78" i="2"/>
  <c r="DP78" i="2" s="1"/>
  <c r="DK78" i="2"/>
  <c r="DL78" i="2" s="1"/>
  <c r="DI78" i="2"/>
  <c r="DJ78" i="2" s="1"/>
  <c r="DG78" i="2"/>
  <c r="DH78" i="2" s="1"/>
  <c r="DE78" i="2"/>
  <c r="DF78" i="2" s="1"/>
  <c r="CW78" i="2"/>
  <c r="CX78" i="2" s="1"/>
  <c r="CJ78" i="2"/>
  <c r="DC78" i="2" s="1"/>
  <c r="DD78" i="2" s="1"/>
  <c r="CI78" i="2"/>
  <c r="CH78" i="2"/>
  <c r="CE78" i="2"/>
  <c r="CA78" i="2"/>
  <c r="BX78" i="2"/>
  <c r="BZ78" i="2" s="1"/>
  <c r="CY78" i="2" s="1"/>
  <c r="CZ78" i="2" s="1"/>
  <c r="AO78" i="2"/>
  <c r="CB78" i="2" s="1"/>
  <c r="CD78" i="2" s="1"/>
  <c r="FD77" i="2"/>
  <c r="FB77" i="2"/>
  <c r="EZ77" i="2"/>
  <c r="EL77" i="2"/>
  <c r="EI77" i="2"/>
  <c r="EJ77" i="2" s="1"/>
  <c r="EC77" i="2"/>
  <c r="ED77" i="2" s="1"/>
  <c r="EA77" i="2"/>
  <c r="EB77" i="2" s="1"/>
  <c r="DY77" i="2"/>
  <c r="DZ77" i="2" s="1"/>
  <c r="DQ77" i="2"/>
  <c r="DR77" i="2" s="1"/>
  <c r="DO77" i="2"/>
  <c r="DP77" i="2" s="1"/>
  <c r="DK77" i="2"/>
  <c r="DL77" i="2" s="1"/>
  <c r="DI77" i="2"/>
  <c r="DJ77" i="2" s="1"/>
  <c r="DG77" i="2"/>
  <c r="DH77" i="2" s="1"/>
  <c r="DE77" i="2"/>
  <c r="DF77" i="2" s="1"/>
  <c r="CJ77" i="2"/>
  <c r="DC77" i="2" s="1"/>
  <c r="DD77" i="2" s="1"/>
  <c r="CI77" i="2"/>
  <c r="CH77" i="2"/>
  <c r="CE77" i="2"/>
  <c r="CG77" i="2" s="1"/>
  <c r="CD77" i="2"/>
  <c r="CC77" i="2"/>
  <c r="CB77" i="2"/>
  <c r="CA77" i="2"/>
  <c r="BZ77" i="2"/>
  <c r="BY77" i="2"/>
  <c r="BX77" i="2"/>
  <c r="BW77" i="2"/>
  <c r="EW77" i="2" s="1"/>
  <c r="EX77" i="2" s="1"/>
  <c r="AO77" i="2"/>
  <c r="FD76" i="2"/>
  <c r="FB76" i="2"/>
  <c r="EZ76" i="2"/>
  <c r="EL76" i="2"/>
  <c r="EI76" i="2"/>
  <c r="EJ76" i="2" s="1"/>
  <c r="EC76" i="2"/>
  <c r="ED76" i="2" s="1"/>
  <c r="EB76" i="2"/>
  <c r="DZ76" i="2"/>
  <c r="EE76" i="2" s="1"/>
  <c r="DY76" i="2"/>
  <c r="DQ76" i="2"/>
  <c r="DR76" i="2" s="1"/>
  <c r="DO76" i="2"/>
  <c r="DP76" i="2" s="1"/>
  <c r="DK76" i="2"/>
  <c r="DL76" i="2" s="1"/>
  <c r="DI76" i="2"/>
  <c r="DJ76" i="2" s="1"/>
  <c r="DG76" i="2"/>
  <c r="DH76" i="2" s="1"/>
  <c r="DE76" i="2"/>
  <c r="DF76" i="2" s="1"/>
  <c r="DC76" i="2"/>
  <c r="DD76" i="2" s="1"/>
  <c r="CJ76" i="2"/>
  <c r="CI76" i="2"/>
  <c r="CH76" i="2"/>
  <c r="CE76" i="2"/>
  <c r="CD76" i="2"/>
  <c r="CC76" i="2"/>
  <c r="CB76" i="2"/>
  <c r="CA76" i="2"/>
  <c r="BX76" i="2"/>
  <c r="BZ76" i="2" s="1"/>
  <c r="BW76" i="2"/>
  <c r="AO76" i="2"/>
  <c r="FD75" i="2"/>
  <c r="FB75" i="2"/>
  <c r="EZ75" i="2"/>
  <c r="EQ75" i="2"/>
  <c r="ER75" i="2" s="1"/>
  <c r="EL75" i="2"/>
  <c r="EI75" i="2"/>
  <c r="EJ75" i="2" s="1"/>
  <c r="EC75" i="2"/>
  <c r="ED75" i="2" s="1"/>
  <c r="EB75" i="2"/>
  <c r="DY75" i="2"/>
  <c r="DZ75" i="2" s="1"/>
  <c r="DQ75" i="2"/>
  <c r="DR75" i="2" s="1"/>
  <c r="DO75" i="2"/>
  <c r="DP75" i="2" s="1"/>
  <c r="DK75" i="2"/>
  <c r="DL75" i="2" s="1"/>
  <c r="DI75" i="2"/>
  <c r="DJ75" i="2" s="1"/>
  <c r="DG75" i="2"/>
  <c r="DH75" i="2" s="1"/>
  <c r="DE75" i="2"/>
  <c r="DF75" i="2" s="1"/>
  <c r="CW75" i="2"/>
  <c r="CX75" i="2" s="1"/>
  <c r="CJ75" i="2"/>
  <c r="DC75" i="2" s="1"/>
  <c r="DD75" i="2" s="1"/>
  <c r="CI75" i="2"/>
  <c r="CH75" i="2"/>
  <c r="CF75" i="2"/>
  <c r="CE75" i="2"/>
  <c r="CG75" i="2" s="1"/>
  <c r="CB75" i="2"/>
  <c r="CA75" i="2"/>
  <c r="BZ75" i="2"/>
  <c r="BX75" i="2"/>
  <c r="BY75" i="2" s="1"/>
  <c r="EW75" i="2" s="1"/>
  <c r="EX75" i="2" s="1"/>
  <c r="AO75" i="2"/>
  <c r="FD74" i="2"/>
  <c r="FB74" i="2"/>
  <c r="EZ74" i="2"/>
  <c r="EL74" i="2"/>
  <c r="EI74" i="2"/>
  <c r="EJ74" i="2" s="1"/>
  <c r="EC74" i="2"/>
  <c r="ED74" i="2" s="1"/>
  <c r="EB74" i="2"/>
  <c r="DY74" i="2"/>
  <c r="DZ74" i="2" s="1"/>
  <c r="DQ74" i="2"/>
  <c r="DR74" i="2" s="1"/>
  <c r="DO74" i="2"/>
  <c r="DP74" i="2" s="1"/>
  <c r="DK74" i="2"/>
  <c r="DL74" i="2" s="1"/>
  <c r="DI74" i="2"/>
  <c r="DJ74" i="2" s="1"/>
  <c r="DG74" i="2"/>
  <c r="DH74" i="2" s="1"/>
  <c r="DE74" i="2"/>
  <c r="DF74" i="2" s="1"/>
  <c r="CJ74" i="2"/>
  <c r="DC74" i="2" s="1"/>
  <c r="DD74" i="2" s="1"/>
  <c r="CI74" i="2"/>
  <c r="CH74" i="2"/>
  <c r="CF74" i="2"/>
  <c r="CE74" i="2"/>
  <c r="CG74" i="2" s="1"/>
  <c r="CD74" i="2"/>
  <c r="DA74" i="2" s="1"/>
  <c r="DB74" i="2" s="1"/>
  <c r="CB74" i="2"/>
  <c r="CC74" i="2" s="1"/>
  <c r="CA74" i="2"/>
  <c r="BX74" i="2"/>
  <c r="BW74" i="2"/>
  <c r="EQ74" i="2" s="1"/>
  <c r="ER74" i="2" s="1"/>
  <c r="AO74" i="2"/>
  <c r="FD73" i="2"/>
  <c r="FB73" i="2"/>
  <c r="EZ73" i="2"/>
  <c r="EL73" i="2"/>
  <c r="EI73" i="2"/>
  <c r="EJ73" i="2" s="1"/>
  <c r="EC73" i="2"/>
  <c r="ED73" i="2" s="1"/>
  <c r="EA73" i="2"/>
  <c r="EB73" i="2" s="1"/>
  <c r="EE73" i="2" s="1"/>
  <c r="DY73" i="2"/>
  <c r="DZ73" i="2" s="1"/>
  <c r="DR73" i="2"/>
  <c r="DQ73" i="2"/>
  <c r="DP73" i="2"/>
  <c r="DO73" i="2"/>
  <c r="DL73" i="2"/>
  <c r="DK73" i="2"/>
  <c r="DJ73" i="2"/>
  <c r="DH73" i="2"/>
  <c r="DF73" i="2"/>
  <c r="CJ73" i="2"/>
  <c r="DC73" i="2" s="1"/>
  <c r="DD73" i="2" s="1"/>
  <c r="CI73" i="2"/>
  <c r="CH73" i="2"/>
  <c r="CE73" i="2"/>
  <c r="CB73" i="2"/>
  <c r="CD73" i="2" s="1"/>
  <c r="CA73" i="2"/>
  <c r="BY73" i="2"/>
  <c r="BX73" i="2"/>
  <c r="BZ73" i="2" s="1"/>
  <c r="CY73" i="2" s="1"/>
  <c r="CZ73" i="2" s="1"/>
  <c r="BW73" i="2"/>
  <c r="AO73" i="2"/>
  <c r="FD72" i="2"/>
  <c r="FB72" i="2"/>
  <c r="EZ72" i="2"/>
  <c r="EL72" i="2"/>
  <c r="EI72" i="2"/>
  <c r="EJ72" i="2" s="1"/>
  <c r="EC72" i="2"/>
  <c r="ED72" i="2" s="1"/>
  <c r="EB72" i="2"/>
  <c r="DY72" i="2"/>
  <c r="DZ72" i="2" s="1"/>
  <c r="DQ72" i="2"/>
  <c r="DR72" i="2" s="1"/>
  <c r="DO72" i="2"/>
  <c r="DP72" i="2" s="1"/>
  <c r="DK72" i="2"/>
  <c r="DL72" i="2" s="1"/>
  <c r="DI72" i="2"/>
  <c r="DJ72" i="2" s="1"/>
  <c r="DG72" i="2"/>
  <c r="DH72" i="2" s="1"/>
  <c r="DE72" i="2"/>
  <c r="DF72" i="2" s="1"/>
  <c r="CJ72" i="2"/>
  <c r="DC72" i="2" s="1"/>
  <c r="DD72" i="2" s="1"/>
  <c r="CI72" i="2"/>
  <c r="CH72" i="2"/>
  <c r="CE72" i="2"/>
  <c r="CA72" i="2"/>
  <c r="BX72" i="2"/>
  <c r="BW72" i="2"/>
  <c r="EQ72" i="2" s="1"/>
  <c r="ER72" i="2" s="1"/>
  <c r="AO72" i="2"/>
  <c r="CB72" i="2" s="1"/>
  <c r="FD71" i="2"/>
  <c r="FB71" i="2"/>
  <c r="EZ71" i="2"/>
  <c r="EL71" i="2"/>
  <c r="EI71" i="2"/>
  <c r="EJ71" i="2" s="1"/>
  <c r="EC71" i="2"/>
  <c r="ED71" i="2" s="1"/>
  <c r="EA71" i="2"/>
  <c r="EB71" i="2" s="1"/>
  <c r="DY71" i="2"/>
  <c r="DZ71" i="2" s="1"/>
  <c r="DQ71" i="2"/>
  <c r="DR71" i="2" s="1"/>
  <c r="DO71" i="2"/>
  <c r="DP71" i="2" s="1"/>
  <c r="DK71" i="2"/>
  <c r="DL71" i="2" s="1"/>
  <c r="DJ71" i="2"/>
  <c r="DH71" i="2"/>
  <c r="DF71" i="2"/>
  <c r="CJ71" i="2"/>
  <c r="DC71" i="2" s="1"/>
  <c r="DD71" i="2" s="1"/>
  <c r="CI71" i="2"/>
  <c r="CH71" i="2"/>
  <c r="CE71" i="2"/>
  <c r="CB71" i="2"/>
  <c r="CA71" i="2"/>
  <c r="BX71" i="2"/>
  <c r="BW71" i="2"/>
  <c r="CW71" i="2" s="1"/>
  <c r="CX71" i="2" s="1"/>
  <c r="AO71" i="2"/>
  <c r="FD70" i="2"/>
  <c r="FB70" i="2"/>
  <c r="EZ70" i="2"/>
  <c r="EL70" i="2"/>
  <c r="EI70" i="2"/>
  <c r="EJ70" i="2" s="1"/>
  <c r="ED70" i="2"/>
  <c r="EB70" i="2"/>
  <c r="DY70" i="2"/>
  <c r="DZ70" i="2" s="1"/>
  <c r="EE70" i="2" s="1"/>
  <c r="DQ70" i="2"/>
  <c r="DR70" i="2" s="1"/>
  <c r="DO70" i="2"/>
  <c r="DP70" i="2" s="1"/>
  <c r="DK70" i="2"/>
  <c r="DL70" i="2" s="1"/>
  <c r="DI70" i="2"/>
  <c r="DJ70" i="2" s="1"/>
  <c r="DG70" i="2"/>
  <c r="DH70" i="2" s="1"/>
  <c r="DE70" i="2"/>
  <c r="DF70" i="2" s="1"/>
  <c r="CJ70" i="2"/>
  <c r="DC70" i="2" s="1"/>
  <c r="DD70" i="2" s="1"/>
  <c r="CI70" i="2"/>
  <c r="CH70" i="2"/>
  <c r="CE70" i="2"/>
  <c r="CA70" i="2"/>
  <c r="BX70" i="2"/>
  <c r="BW70" i="2"/>
  <c r="AO70" i="2"/>
  <c r="CB70" i="2" s="1"/>
  <c r="FD69" i="2"/>
  <c r="FB69" i="2"/>
  <c r="EZ69" i="2"/>
  <c r="EL69" i="2"/>
  <c r="EI69" i="2"/>
  <c r="EJ69" i="2" s="1"/>
  <c r="EC69" i="2"/>
  <c r="ED69" i="2" s="1"/>
  <c r="EB69" i="2"/>
  <c r="DY69" i="2"/>
  <c r="DZ69" i="2" s="1"/>
  <c r="DQ69" i="2"/>
  <c r="DR69" i="2" s="1"/>
  <c r="DO69" i="2"/>
  <c r="DP69" i="2" s="1"/>
  <c r="DK69" i="2"/>
  <c r="DL69" i="2" s="1"/>
  <c r="DI69" i="2"/>
  <c r="DJ69" i="2" s="1"/>
  <c r="DG69" i="2"/>
  <c r="DH69" i="2" s="1"/>
  <c r="DE69" i="2"/>
  <c r="DF69" i="2" s="1"/>
  <c r="CJ69" i="2"/>
  <c r="DC69" i="2" s="1"/>
  <c r="DD69" i="2" s="1"/>
  <c r="CI69" i="2"/>
  <c r="CH69" i="2"/>
  <c r="CG69" i="2"/>
  <c r="CF69" i="2"/>
  <c r="CE69" i="2"/>
  <c r="CD69" i="2"/>
  <c r="CC69" i="2"/>
  <c r="CB69" i="2"/>
  <c r="CA69" i="2"/>
  <c r="BX69" i="2"/>
  <c r="BW69" i="2"/>
  <c r="EQ69" i="2" s="1"/>
  <c r="ER69" i="2" s="1"/>
  <c r="AO69" i="2"/>
  <c r="FD68" i="2"/>
  <c r="FB68" i="2"/>
  <c r="EZ68" i="2"/>
  <c r="EL68" i="2"/>
  <c r="EI68" i="2"/>
  <c r="EJ68" i="2" s="1"/>
  <c r="EC68" i="2"/>
  <c r="ED68" i="2" s="1"/>
  <c r="EA68" i="2"/>
  <c r="EB68" i="2" s="1"/>
  <c r="DY68" i="2"/>
  <c r="DZ68" i="2" s="1"/>
  <c r="DQ68" i="2"/>
  <c r="DR68" i="2" s="1"/>
  <c r="DO68" i="2"/>
  <c r="DP68" i="2" s="1"/>
  <c r="DK68" i="2"/>
  <c r="DL68" i="2" s="1"/>
  <c r="DI68" i="2"/>
  <c r="DJ68" i="2" s="1"/>
  <c r="DG68" i="2"/>
  <c r="DH68" i="2" s="1"/>
  <c r="DE68" i="2"/>
  <c r="DF68" i="2" s="1"/>
  <c r="CJ68" i="2"/>
  <c r="DC68" i="2" s="1"/>
  <c r="DD68" i="2" s="1"/>
  <c r="CI68" i="2"/>
  <c r="CH68" i="2"/>
  <c r="CE68" i="2"/>
  <c r="CG68" i="2" s="1"/>
  <c r="CB68" i="2"/>
  <c r="CC68" i="2" s="1"/>
  <c r="CA68" i="2"/>
  <c r="BZ68" i="2"/>
  <c r="BY68" i="2"/>
  <c r="BX68" i="2"/>
  <c r="BW68" i="2"/>
  <c r="EW68" i="2" s="1"/>
  <c r="EX68" i="2" s="1"/>
  <c r="AO68" i="2"/>
  <c r="FD67" i="2"/>
  <c r="FB67" i="2"/>
  <c r="EZ67" i="2"/>
  <c r="EL67" i="2"/>
  <c r="EI67" i="2"/>
  <c r="EJ67" i="2" s="1"/>
  <c r="EC67" i="2"/>
  <c r="ED67" i="2" s="1"/>
  <c r="EB67" i="2"/>
  <c r="DZ67" i="2"/>
  <c r="EE67" i="2" s="1"/>
  <c r="DY67" i="2"/>
  <c r="DQ67" i="2"/>
  <c r="DR67" i="2" s="1"/>
  <c r="DO67" i="2"/>
  <c r="DP67" i="2" s="1"/>
  <c r="DK67" i="2"/>
  <c r="DL67" i="2" s="1"/>
  <c r="DI67" i="2"/>
  <c r="DJ67" i="2" s="1"/>
  <c r="DG67" i="2"/>
  <c r="DH67" i="2" s="1"/>
  <c r="DE67" i="2"/>
  <c r="DF67" i="2" s="1"/>
  <c r="DC67" i="2"/>
  <c r="DD67" i="2" s="1"/>
  <c r="CJ67" i="2"/>
  <c r="CI67" i="2"/>
  <c r="CH67" i="2"/>
  <c r="CE67" i="2"/>
  <c r="CD67" i="2"/>
  <c r="CC67" i="2"/>
  <c r="CB67" i="2"/>
  <c r="CA67" i="2"/>
  <c r="BX67" i="2"/>
  <c r="BZ67" i="2" s="1"/>
  <c r="BW67" i="2"/>
  <c r="AO67" i="2"/>
  <c r="FD66" i="2"/>
  <c r="FB66" i="2"/>
  <c r="EZ66" i="2"/>
  <c r="EQ66" i="2"/>
  <c r="ER66" i="2" s="1"/>
  <c r="EL66" i="2"/>
  <c r="EI66" i="2"/>
  <c r="EJ66" i="2" s="1"/>
  <c r="ED66" i="2"/>
  <c r="EA66" i="2"/>
  <c r="EB66" i="2" s="1"/>
  <c r="DY66" i="2"/>
  <c r="DZ66" i="2" s="1"/>
  <c r="DQ66" i="2"/>
  <c r="DR66" i="2" s="1"/>
  <c r="DO66" i="2"/>
  <c r="DP66" i="2" s="1"/>
  <c r="DK66" i="2"/>
  <c r="DL66" i="2" s="1"/>
  <c r="DI66" i="2"/>
  <c r="DJ66" i="2" s="1"/>
  <c r="DG66" i="2"/>
  <c r="DH66" i="2" s="1"/>
  <c r="DE66" i="2"/>
  <c r="DF66" i="2" s="1"/>
  <c r="CX66" i="2"/>
  <c r="CW66" i="2"/>
  <c r="CJ66" i="2"/>
  <c r="DC66" i="2" s="1"/>
  <c r="DD66" i="2" s="1"/>
  <c r="CI66" i="2"/>
  <c r="CH66" i="2"/>
  <c r="CG66" i="2"/>
  <c r="CF66" i="2"/>
  <c r="CE66" i="2"/>
  <c r="CD66" i="2"/>
  <c r="DA66" i="2" s="1"/>
  <c r="DB66" i="2" s="1"/>
  <c r="CC66" i="2"/>
  <c r="CB66" i="2"/>
  <c r="CA66" i="2"/>
  <c r="BX66" i="2"/>
  <c r="AO66" i="2"/>
  <c r="FD65" i="2"/>
  <c r="FB65" i="2"/>
  <c r="EZ65" i="2"/>
  <c r="EL65" i="2"/>
  <c r="EI65" i="2"/>
  <c r="EJ65" i="2" s="1"/>
  <c r="EC65" i="2"/>
  <c r="ED65" i="2" s="1"/>
  <c r="EA65" i="2"/>
  <c r="EB65" i="2" s="1"/>
  <c r="DY65" i="2"/>
  <c r="DZ65" i="2" s="1"/>
  <c r="EE65" i="2" s="1"/>
  <c r="DQ65" i="2"/>
  <c r="DR65" i="2" s="1"/>
  <c r="DO65" i="2"/>
  <c r="DP65" i="2" s="1"/>
  <c r="DK65" i="2"/>
  <c r="DL65" i="2" s="1"/>
  <c r="DI65" i="2"/>
  <c r="DJ65" i="2" s="1"/>
  <c r="DG65" i="2"/>
  <c r="DH65" i="2" s="1"/>
  <c r="DE65" i="2"/>
  <c r="DF65" i="2" s="1"/>
  <c r="CJ65" i="2"/>
  <c r="DC65" i="2" s="1"/>
  <c r="DD65" i="2" s="1"/>
  <c r="CI65" i="2"/>
  <c r="CH65" i="2"/>
  <c r="CG65" i="2"/>
  <c r="CF65" i="2"/>
  <c r="CE65" i="2"/>
  <c r="CB65" i="2"/>
  <c r="CD65" i="2" s="1"/>
  <c r="CA65" i="2"/>
  <c r="BX65" i="2"/>
  <c r="BW65" i="2"/>
  <c r="AO65" i="2"/>
  <c r="FD64" i="2"/>
  <c r="FB64" i="2"/>
  <c r="EZ64" i="2"/>
  <c r="EL64" i="2"/>
  <c r="EI64" i="2"/>
  <c r="EJ64" i="2" s="1"/>
  <c r="EC64" i="2"/>
  <c r="ED64" i="2" s="1"/>
  <c r="EB64" i="2"/>
  <c r="DY64" i="2"/>
  <c r="DZ64" i="2" s="1"/>
  <c r="DQ64" i="2"/>
  <c r="DR64" i="2" s="1"/>
  <c r="DO64" i="2"/>
  <c r="DP64" i="2" s="1"/>
  <c r="DK64" i="2"/>
  <c r="DL64" i="2" s="1"/>
  <c r="DI64" i="2"/>
  <c r="DJ64" i="2" s="1"/>
  <c r="DG64" i="2"/>
  <c r="DH64" i="2" s="1"/>
  <c r="DE64" i="2"/>
  <c r="DF64" i="2" s="1"/>
  <c r="CJ64" i="2"/>
  <c r="DC64" i="2" s="1"/>
  <c r="DD64" i="2" s="1"/>
  <c r="CI64" i="2"/>
  <c r="CH64" i="2"/>
  <c r="CF64" i="2"/>
  <c r="CE64" i="2"/>
  <c r="CG64" i="2" s="1"/>
  <c r="CD64" i="2"/>
  <c r="CC64" i="2"/>
  <c r="CB64" i="2"/>
  <c r="CA64" i="2"/>
  <c r="BY64" i="2"/>
  <c r="BX64" i="2"/>
  <c r="BZ64" i="2" s="1"/>
  <c r="BW64" i="2"/>
  <c r="AO64" i="2"/>
  <c r="FD63" i="2"/>
  <c r="FB63" i="2"/>
  <c r="EZ63" i="2"/>
  <c r="EL63" i="2"/>
  <c r="EI63" i="2"/>
  <c r="EJ63" i="2" s="1"/>
  <c r="EC63" i="2"/>
  <c r="ED63" i="2" s="1"/>
  <c r="EA63" i="2"/>
  <c r="EB63" i="2" s="1"/>
  <c r="DY63" i="2"/>
  <c r="DZ63" i="2" s="1"/>
  <c r="DQ63" i="2"/>
  <c r="DR63" i="2" s="1"/>
  <c r="DO63" i="2"/>
  <c r="DP63" i="2" s="1"/>
  <c r="DK63" i="2"/>
  <c r="DL63" i="2" s="1"/>
  <c r="DI63" i="2"/>
  <c r="DJ63" i="2" s="1"/>
  <c r="DG63" i="2"/>
  <c r="DH63" i="2" s="1"/>
  <c r="DE63" i="2"/>
  <c r="DF63" i="2" s="1"/>
  <c r="CJ63" i="2"/>
  <c r="DC63" i="2" s="1"/>
  <c r="DD63" i="2" s="1"/>
  <c r="CI63" i="2"/>
  <c r="CH63" i="2"/>
  <c r="CG63" i="2"/>
  <c r="CF63" i="2"/>
  <c r="CE63" i="2"/>
  <c r="CD63" i="2"/>
  <c r="CC63" i="2"/>
  <c r="CB63" i="2"/>
  <c r="CA63" i="2"/>
  <c r="BX63" i="2"/>
  <c r="BW63" i="2"/>
  <c r="AO63" i="2"/>
  <c r="FD62" i="2"/>
  <c r="FB62" i="2"/>
  <c r="EZ62" i="2"/>
  <c r="EQ62" i="2"/>
  <c r="ER62" i="2" s="1"/>
  <c r="EL62" i="2"/>
  <c r="EI62" i="2"/>
  <c r="EJ62" i="2" s="1"/>
  <c r="EC62" i="2"/>
  <c r="ED62" i="2" s="1"/>
  <c r="EB62" i="2"/>
  <c r="DY62" i="2"/>
  <c r="DZ62" i="2" s="1"/>
  <c r="DQ62" i="2"/>
  <c r="DR62" i="2" s="1"/>
  <c r="DO62" i="2"/>
  <c r="DP62" i="2" s="1"/>
  <c r="DK62" i="2"/>
  <c r="DL62" i="2" s="1"/>
  <c r="DI62" i="2"/>
  <c r="DJ62" i="2" s="1"/>
  <c r="DG62" i="2"/>
  <c r="DH62" i="2" s="1"/>
  <c r="DE62" i="2"/>
  <c r="DF62" i="2" s="1"/>
  <c r="CW62" i="2"/>
  <c r="CX62" i="2" s="1"/>
  <c r="CJ62" i="2"/>
  <c r="DC62" i="2" s="1"/>
  <c r="DD62" i="2" s="1"/>
  <c r="CI62" i="2"/>
  <c r="CH62" i="2"/>
  <c r="CE62" i="2"/>
  <c r="CF62" i="2" s="1"/>
  <c r="CB62" i="2"/>
  <c r="CD62" i="2" s="1"/>
  <c r="CA62" i="2"/>
  <c r="BY62" i="2"/>
  <c r="EW62" i="2" s="1"/>
  <c r="EX62" i="2" s="1"/>
  <c r="BX62" i="2"/>
  <c r="BZ62" i="2" s="1"/>
  <c r="AO62" i="2"/>
  <c r="FD61" i="2"/>
  <c r="FB61" i="2"/>
  <c r="EZ61" i="2"/>
  <c r="EL61" i="2"/>
  <c r="EI61" i="2"/>
  <c r="EJ61" i="2" s="1"/>
  <c r="EC61" i="2"/>
  <c r="ED61" i="2" s="1"/>
  <c r="EA61" i="2"/>
  <c r="EB61" i="2" s="1"/>
  <c r="DY61" i="2"/>
  <c r="DZ61" i="2" s="1"/>
  <c r="DQ61" i="2"/>
  <c r="DR61" i="2" s="1"/>
  <c r="DO61" i="2"/>
  <c r="DP61" i="2" s="1"/>
  <c r="DK61" i="2"/>
  <c r="DL61" i="2" s="1"/>
  <c r="DI61" i="2"/>
  <c r="DJ61" i="2" s="1"/>
  <c r="DG61" i="2"/>
  <c r="DH61" i="2" s="1"/>
  <c r="DE61" i="2"/>
  <c r="DF61" i="2" s="1"/>
  <c r="CJ61" i="2"/>
  <c r="DC61" i="2" s="1"/>
  <c r="DD61" i="2" s="1"/>
  <c r="CI61" i="2"/>
  <c r="CH61" i="2"/>
  <c r="CF61" i="2"/>
  <c r="CE61" i="2"/>
  <c r="CG61" i="2" s="1"/>
  <c r="CD61" i="2"/>
  <c r="DA61" i="2" s="1"/>
  <c r="DB61" i="2" s="1"/>
  <c r="CB61" i="2"/>
  <c r="CC61" i="2" s="1"/>
  <c r="CA61" i="2"/>
  <c r="BX61" i="2"/>
  <c r="BY61" i="2" s="1"/>
  <c r="BW61" i="2"/>
  <c r="AO61" i="2"/>
  <c r="FD60" i="2"/>
  <c r="FB60" i="2"/>
  <c r="EZ60" i="2"/>
  <c r="EL60" i="2"/>
  <c r="EI60" i="2"/>
  <c r="EJ60" i="2" s="1"/>
  <c r="EC60" i="2"/>
  <c r="ED60" i="2" s="1"/>
  <c r="EB60" i="2"/>
  <c r="DY60" i="2"/>
  <c r="DZ60" i="2" s="1"/>
  <c r="EE60" i="2" s="1"/>
  <c r="DQ60" i="2"/>
  <c r="DR60" i="2" s="1"/>
  <c r="DO60" i="2"/>
  <c r="DP60" i="2" s="1"/>
  <c r="DK60" i="2"/>
  <c r="DL60" i="2" s="1"/>
  <c r="DI60" i="2"/>
  <c r="DJ60" i="2" s="1"/>
  <c r="DG60" i="2"/>
  <c r="DH60" i="2" s="1"/>
  <c r="DE60" i="2"/>
  <c r="DF60" i="2" s="1"/>
  <c r="CJ60" i="2"/>
  <c r="DC60" i="2" s="1"/>
  <c r="DD60" i="2" s="1"/>
  <c r="CI60" i="2"/>
  <c r="CH60" i="2"/>
  <c r="CE60" i="2"/>
  <c r="CA60" i="2"/>
  <c r="BX60" i="2"/>
  <c r="BW60" i="2"/>
  <c r="AO60" i="2"/>
  <c r="CB60" i="2" s="1"/>
  <c r="FD59" i="2"/>
  <c r="FB59" i="2"/>
  <c r="EZ59" i="2"/>
  <c r="EL59" i="2"/>
  <c r="EI59" i="2"/>
  <c r="EJ59" i="2" s="1"/>
  <c r="EC59" i="2"/>
  <c r="ED59" i="2" s="1"/>
  <c r="EA59" i="2"/>
  <c r="EB59" i="2" s="1"/>
  <c r="DY59" i="2"/>
  <c r="DZ59" i="2" s="1"/>
  <c r="EE59" i="2" s="1"/>
  <c r="DQ59" i="2"/>
  <c r="DR59" i="2" s="1"/>
  <c r="DO59" i="2"/>
  <c r="DP59" i="2" s="1"/>
  <c r="DK59" i="2"/>
  <c r="DL59" i="2" s="1"/>
  <c r="DI59" i="2"/>
  <c r="DJ59" i="2" s="1"/>
  <c r="DG59" i="2"/>
  <c r="DH59" i="2" s="1"/>
  <c r="DE59" i="2"/>
  <c r="DF59" i="2" s="1"/>
  <c r="CJ59" i="2"/>
  <c r="DC59" i="2" s="1"/>
  <c r="DD59" i="2" s="1"/>
  <c r="CI59" i="2"/>
  <c r="CH59" i="2"/>
  <c r="CG59" i="2"/>
  <c r="CF59" i="2"/>
  <c r="CE59" i="2"/>
  <c r="CD59" i="2"/>
  <c r="CC59" i="2"/>
  <c r="CB59" i="2"/>
  <c r="CA59" i="2"/>
  <c r="BZ59" i="2"/>
  <c r="ET59" i="2" s="1"/>
  <c r="EU59" i="2" s="1"/>
  <c r="BY59" i="2"/>
  <c r="BX59" i="2"/>
  <c r="BW59" i="2"/>
  <c r="EW59" i="2" s="1"/>
  <c r="EX59" i="2" s="1"/>
  <c r="AO59" i="2"/>
  <c r="FD58" i="2"/>
  <c r="FB58" i="2"/>
  <c r="EZ58" i="2"/>
  <c r="EL58" i="2"/>
  <c r="EJ58" i="2"/>
  <c r="EI58" i="2"/>
  <c r="ED58" i="2"/>
  <c r="EC58" i="2"/>
  <c r="EB58" i="2"/>
  <c r="DY58" i="2"/>
  <c r="DZ58" i="2" s="1"/>
  <c r="DR58" i="2"/>
  <c r="DQ58" i="2"/>
  <c r="DP58" i="2"/>
  <c r="DO58" i="2"/>
  <c r="DL58" i="2"/>
  <c r="DK58" i="2"/>
  <c r="DJ58" i="2"/>
  <c r="DI58" i="2"/>
  <c r="DH58" i="2"/>
  <c r="DG58" i="2"/>
  <c r="DF58" i="2"/>
  <c r="DE58" i="2"/>
  <c r="CJ58" i="2"/>
  <c r="DC58" i="2" s="1"/>
  <c r="DD58" i="2" s="1"/>
  <c r="CI58" i="2"/>
  <c r="CH58" i="2"/>
  <c r="CE58" i="2"/>
  <c r="CG58" i="2" s="1"/>
  <c r="CD58" i="2"/>
  <c r="CC58" i="2"/>
  <c r="CB58" i="2"/>
  <c r="CA58" i="2"/>
  <c r="BX58" i="2"/>
  <c r="BY58" i="2" s="1"/>
  <c r="BW58" i="2"/>
  <c r="EQ58" i="2" s="1"/>
  <c r="ER58" i="2" s="1"/>
  <c r="AO58" i="2"/>
  <c r="FD57" i="2"/>
  <c r="FB57" i="2"/>
  <c r="EZ57" i="2"/>
  <c r="EL57" i="2"/>
  <c r="EI57" i="2"/>
  <c r="EJ57" i="2" s="1"/>
  <c r="EC57" i="2"/>
  <c r="ED57" i="2" s="1"/>
  <c r="EA57" i="2"/>
  <c r="EB57" i="2" s="1"/>
  <c r="DY57" i="2"/>
  <c r="DZ57" i="2" s="1"/>
  <c r="DQ57" i="2"/>
  <c r="DR57" i="2" s="1"/>
  <c r="DO57" i="2"/>
  <c r="DP57" i="2" s="1"/>
  <c r="DK57" i="2"/>
  <c r="DL57" i="2" s="1"/>
  <c r="DJ57" i="2"/>
  <c r="DH57" i="2"/>
  <c r="DF57" i="2"/>
  <c r="CJ57" i="2"/>
  <c r="DC57" i="2" s="1"/>
  <c r="DD57" i="2" s="1"/>
  <c r="CI57" i="2"/>
  <c r="CH57" i="2"/>
  <c r="CE57" i="2"/>
  <c r="CF57" i="2" s="1"/>
  <c r="CA57" i="2"/>
  <c r="BY57" i="2"/>
  <c r="BX57" i="2"/>
  <c r="BZ57" i="2" s="1"/>
  <c r="BW57" i="2"/>
  <c r="AO57" i="2"/>
  <c r="CB57" i="2" s="1"/>
  <c r="CD57" i="2" s="1"/>
  <c r="FD56" i="2"/>
  <c r="FB56" i="2"/>
  <c r="EZ56" i="2"/>
  <c r="EW56" i="2"/>
  <c r="EX56" i="2" s="1"/>
  <c r="EQ56" i="2"/>
  <c r="ER56" i="2" s="1"/>
  <c r="EL56" i="2"/>
  <c r="EI56" i="2"/>
  <c r="EJ56" i="2" s="1"/>
  <c r="EC56" i="2"/>
  <c r="ED56" i="2" s="1"/>
  <c r="EB56" i="2"/>
  <c r="DY56" i="2"/>
  <c r="DZ56" i="2" s="1"/>
  <c r="DQ56" i="2"/>
  <c r="DR56" i="2" s="1"/>
  <c r="DO56" i="2"/>
  <c r="DP56" i="2" s="1"/>
  <c r="DK56" i="2"/>
  <c r="DL56" i="2" s="1"/>
  <c r="DI56" i="2"/>
  <c r="DJ56" i="2" s="1"/>
  <c r="DG56" i="2"/>
  <c r="DH56" i="2" s="1"/>
  <c r="DE56" i="2"/>
  <c r="DF56" i="2" s="1"/>
  <c r="CW56" i="2"/>
  <c r="CX56" i="2" s="1"/>
  <c r="CJ56" i="2"/>
  <c r="DC56" i="2" s="1"/>
  <c r="DD56" i="2" s="1"/>
  <c r="CI56" i="2"/>
  <c r="CH56" i="2"/>
  <c r="CE56" i="2"/>
  <c r="CA56" i="2"/>
  <c r="BZ56" i="2"/>
  <c r="CY56" i="2" s="1"/>
  <c r="CZ56" i="2" s="1"/>
  <c r="BX56" i="2"/>
  <c r="BY56" i="2" s="1"/>
  <c r="AO56" i="2"/>
  <c r="CB56" i="2" s="1"/>
  <c r="CC56" i="2" s="1"/>
  <c r="FD55" i="2"/>
  <c r="FB55" i="2"/>
  <c r="EZ55" i="2"/>
  <c r="EL55" i="2"/>
  <c r="EI55" i="2"/>
  <c r="EJ55" i="2" s="1"/>
  <c r="EC55" i="2"/>
  <c r="ED55" i="2" s="1"/>
  <c r="EB55" i="2"/>
  <c r="DY55" i="2"/>
  <c r="DZ55" i="2" s="1"/>
  <c r="DQ55" i="2"/>
  <c r="DR55" i="2" s="1"/>
  <c r="DO55" i="2"/>
  <c r="DP55" i="2" s="1"/>
  <c r="DK55" i="2"/>
  <c r="DL55" i="2" s="1"/>
  <c r="DI55" i="2"/>
  <c r="DJ55" i="2" s="1"/>
  <c r="DG55" i="2"/>
  <c r="DH55" i="2" s="1"/>
  <c r="DE55" i="2"/>
  <c r="DF55" i="2" s="1"/>
  <c r="CJ55" i="2"/>
  <c r="DC55" i="2" s="1"/>
  <c r="DD55" i="2" s="1"/>
  <c r="CI55" i="2"/>
  <c r="CH55" i="2"/>
  <c r="CG55" i="2"/>
  <c r="CF55" i="2"/>
  <c r="CE55" i="2"/>
  <c r="CD55" i="2"/>
  <c r="CC55" i="2"/>
  <c r="CB55" i="2"/>
  <c r="CA55" i="2"/>
  <c r="BX55" i="2"/>
  <c r="BY55" i="2" s="1"/>
  <c r="BW55" i="2"/>
  <c r="EQ55" i="2" s="1"/>
  <c r="ER55" i="2" s="1"/>
  <c r="AO55" i="2"/>
  <c r="FD54" i="2"/>
  <c r="FB54" i="2"/>
  <c r="EZ54" i="2"/>
  <c r="EL54" i="2"/>
  <c r="EI54" i="2"/>
  <c r="EJ54" i="2" s="1"/>
  <c r="EC54" i="2"/>
  <c r="ED54" i="2" s="1"/>
  <c r="EA54" i="2"/>
  <c r="EB54" i="2" s="1"/>
  <c r="EE54" i="2" s="1"/>
  <c r="DY54" i="2"/>
  <c r="DZ54" i="2" s="1"/>
  <c r="DR54" i="2"/>
  <c r="DQ54" i="2"/>
  <c r="DP54" i="2"/>
  <c r="DO54" i="2"/>
  <c r="DL54" i="2"/>
  <c r="DK54" i="2"/>
  <c r="DJ54" i="2"/>
  <c r="DI54" i="2"/>
  <c r="DH54" i="2"/>
  <c r="DG54" i="2"/>
  <c r="DF54" i="2"/>
  <c r="DE54" i="2"/>
  <c r="CJ54" i="2"/>
  <c r="DC54" i="2" s="1"/>
  <c r="DD54" i="2" s="1"/>
  <c r="CI54" i="2"/>
  <c r="CH54" i="2"/>
  <c r="CE54" i="2"/>
  <c r="CG54" i="2" s="1"/>
  <c r="CB54" i="2"/>
  <c r="CC54" i="2" s="1"/>
  <c r="CA54" i="2"/>
  <c r="BX54" i="2"/>
  <c r="BY54" i="2" s="1"/>
  <c r="BW54" i="2"/>
  <c r="AO54" i="2"/>
  <c r="FD53" i="2"/>
  <c r="FB53" i="2"/>
  <c r="EZ53" i="2"/>
  <c r="EL53" i="2"/>
  <c r="EI53" i="2"/>
  <c r="EJ53" i="2" s="1"/>
  <c r="EC53" i="2"/>
  <c r="ED53" i="2" s="1"/>
  <c r="EB53" i="2"/>
  <c r="DY53" i="2"/>
  <c r="DZ53" i="2" s="1"/>
  <c r="EE53" i="2" s="1"/>
  <c r="DQ53" i="2"/>
  <c r="DR53" i="2" s="1"/>
  <c r="DO53" i="2"/>
  <c r="DP53" i="2" s="1"/>
  <c r="DK53" i="2"/>
  <c r="DL53" i="2" s="1"/>
  <c r="DI53" i="2"/>
  <c r="DJ53" i="2" s="1"/>
  <c r="DG53" i="2"/>
  <c r="DH53" i="2" s="1"/>
  <c r="DE53" i="2"/>
  <c r="DF53" i="2" s="1"/>
  <c r="CJ53" i="2"/>
  <c r="DC53" i="2" s="1"/>
  <c r="DD53" i="2" s="1"/>
  <c r="CI53" i="2"/>
  <c r="CH53" i="2"/>
  <c r="CE53" i="2"/>
  <c r="CF53" i="2" s="1"/>
  <c r="CA53" i="2"/>
  <c r="BX53" i="2"/>
  <c r="BZ53" i="2" s="1"/>
  <c r="BW53" i="2"/>
  <c r="AO53" i="2"/>
  <c r="CB53" i="2" s="1"/>
  <c r="CD53" i="2" s="1"/>
  <c r="FD52" i="2"/>
  <c r="FB52" i="2"/>
  <c r="EZ52" i="2"/>
  <c r="EQ52" i="2"/>
  <c r="ER52" i="2" s="1"/>
  <c r="EL52" i="2"/>
  <c r="EJ52" i="2"/>
  <c r="EI52" i="2"/>
  <c r="ED52" i="2"/>
  <c r="EC52" i="2"/>
  <c r="EB52" i="2"/>
  <c r="DY52" i="2"/>
  <c r="DZ52" i="2" s="1"/>
  <c r="DR52" i="2"/>
  <c r="DQ52" i="2"/>
  <c r="DP52" i="2"/>
  <c r="DO52" i="2"/>
  <c r="DL52" i="2"/>
  <c r="DK52" i="2"/>
  <c r="DJ52" i="2"/>
  <c r="DI52" i="2"/>
  <c r="DH52" i="2"/>
  <c r="DG52" i="2"/>
  <c r="DF52" i="2"/>
  <c r="DE52" i="2"/>
  <c r="CJ52" i="2"/>
  <c r="DC52" i="2" s="1"/>
  <c r="DD52" i="2" s="1"/>
  <c r="CI52" i="2"/>
  <c r="CH52" i="2"/>
  <c r="CE52" i="2"/>
  <c r="CG52" i="2" s="1"/>
  <c r="CB52" i="2"/>
  <c r="CC52" i="2" s="1"/>
  <c r="CA52" i="2"/>
  <c r="BX52" i="2"/>
  <c r="BY52" i="2" s="1"/>
  <c r="EW52" i="2" s="1"/>
  <c r="EX52" i="2" s="1"/>
  <c r="BW52" i="2"/>
  <c r="AO52" i="2"/>
  <c r="FD51" i="2"/>
  <c r="FB51" i="2"/>
  <c r="EZ51" i="2"/>
  <c r="EL51" i="2"/>
  <c r="EI51" i="2"/>
  <c r="EJ51" i="2" s="1"/>
  <c r="EC51" i="2"/>
  <c r="ED51" i="2" s="1"/>
  <c r="EA51" i="2"/>
  <c r="EB51" i="2" s="1"/>
  <c r="DY51" i="2"/>
  <c r="DZ51" i="2" s="1"/>
  <c r="EE51" i="2" s="1"/>
  <c r="DQ51" i="2"/>
  <c r="DR51" i="2" s="1"/>
  <c r="DO51" i="2"/>
  <c r="DP51" i="2" s="1"/>
  <c r="DK51" i="2"/>
  <c r="DL51" i="2" s="1"/>
  <c r="DJ51" i="2"/>
  <c r="DH51" i="2"/>
  <c r="DF51" i="2"/>
  <c r="CJ51" i="2"/>
  <c r="DC51" i="2" s="1"/>
  <c r="DD51" i="2" s="1"/>
  <c r="CI51" i="2"/>
  <c r="CH51" i="2"/>
  <c r="CE51" i="2"/>
  <c r="CF51" i="2" s="1"/>
  <c r="CB51" i="2"/>
  <c r="CD51" i="2" s="1"/>
  <c r="CA51" i="2"/>
  <c r="BX51" i="2"/>
  <c r="BZ51" i="2" s="1"/>
  <c r="BW51" i="2"/>
  <c r="CW51" i="2" s="1"/>
  <c r="CX51" i="2" s="1"/>
  <c r="AO51" i="2"/>
  <c r="FD50" i="2"/>
  <c r="FB50" i="2"/>
  <c r="EZ50" i="2"/>
  <c r="EL50" i="2"/>
  <c r="EI50" i="2"/>
  <c r="EJ50" i="2" s="1"/>
  <c r="EC50" i="2"/>
  <c r="ED50" i="2" s="1"/>
  <c r="EA50" i="2"/>
  <c r="EB50" i="2" s="1"/>
  <c r="DY50" i="2"/>
  <c r="DZ50" i="2" s="1"/>
  <c r="DQ50" i="2"/>
  <c r="DR50" i="2" s="1"/>
  <c r="DO50" i="2"/>
  <c r="DP50" i="2" s="1"/>
  <c r="DK50" i="2"/>
  <c r="DL50" i="2" s="1"/>
  <c r="DJ50" i="2"/>
  <c r="DH50" i="2"/>
  <c r="DF50" i="2"/>
  <c r="CJ50" i="2"/>
  <c r="DC50" i="2" s="1"/>
  <c r="DD50" i="2" s="1"/>
  <c r="CI50" i="2"/>
  <c r="CH50" i="2"/>
  <c r="CF50" i="2"/>
  <c r="CE50" i="2"/>
  <c r="CG50" i="2" s="1"/>
  <c r="CD50" i="2"/>
  <c r="CC50" i="2"/>
  <c r="CB50" i="2"/>
  <c r="CA50" i="2"/>
  <c r="BX50" i="2"/>
  <c r="BY50" i="2" s="1"/>
  <c r="DM50" i="2" s="1"/>
  <c r="DN50" i="2" s="1"/>
  <c r="BW50" i="2"/>
  <c r="CW50" i="2" s="1"/>
  <c r="CX50" i="2" s="1"/>
  <c r="AO50" i="2"/>
  <c r="FD49" i="2"/>
  <c r="FB49" i="2"/>
  <c r="EZ49" i="2"/>
  <c r="EQ49" i="2"/>
  <c r="ER49" i="2" s="1"/>
  <c r="EL49" i="2"/>
  <c r="EI49" i="2"/>
  <c r="EJ49" i="2" s="1"/>
  <c r="ED49" i="2"/>
  <c r="EB49" i="2"/>
  <c r="DY49" i="2"/>
  <c r="DZ49" i="2" s="1"/>
  <c r="DR49" i="2"/>
  <c r="DQ49" i="2"/>
  <c r="DP49" i="2"/>
  <c r="DO49" i="2"/>
  <c r="DL49" i="2"/>
  <c r="DK49" i="2"/>
  <c r="DJ49" i="2"/>
  <c r="DI49" i="2"/>
  <c r="DH49" i="2"/>
  <c r="DG49" i="2"/>
  <c r="DF49" i="2"/>
  <c r="DE49" i="2"/>
  <c r="CW49" i="2"/>
  <c r="CX49" i="2" s="1"/>
  <c r="CJ49" i="2"/>
  <c r="DC49" i="2" s="1"/>
  <c r="DD49" i="2" s="1"/>
  <c r="CI49" i="2"/>
  <c r="CH49" i="2"/>
  <c r="CE49" i="2"/>
  <c r="CG49" i="2" s="1"/>
  <c r="CD49" i="2"/>
  <c r="CC49" i="2"/>
  <c r="CB49" i="2"/>
  <c r="CA49" i="2"/>
  <c r="BY49" i="2"/>
  <c r="EW49" i="2" s="1"/>
  <c r="EX49" i="2" s="1"/>
  <c r="BX49" i="2"/>
  <c r="BZ49" i="2" s="1"/>
  <c r="AO49" i="2"/>
  <c r="FD48" i="2"/>
  <c r="FB48" i="2"/>
  <c r="EZ48" i="2"/>
  <c r="EL48" i="2"/>
  <c r="EI48" i="2"/>
  <c r="EJ48" i="2" s="1"/>
  <c r="ED48" i="2"/>
  <c r="EB48" i="2"/>
  <c r="DY48" i="2"/>
  <c r="DZ48" i="2" s="1"/>
  <c r="DQ48" i="2"/>
  <c r="DR48" i="2" s="1"/>
  <c r="DO48" i="2"/>
  <c r="DP48" i="2" s="1"/>
  <c r="DK48" i="2"/>
  <c r="DL48" i="2" s="1"/>
  <c r="DI48" i="2"/>
  <c r="DJ48" i="2" s="1"/>
  <c r="DG48" i="2"/>
  <c r="DH48" i="2" s="1"/>
  <c r="DE48" i="2"/>
  <c r="DF48" i="2" s="1"/>
  <c r="CJ48" i="2"/>
  <c r="DC48" i="2" s="1"/>
  <c r="DD48" i="2" s="1"/>
  <c r="CI48" i="2"/>
  <c r="CH48" i="2"/>
  <c r="CG48" i="2"/>
  <c r="DA48" i="2" s="1"/>
  <c r="DB48" i="2" s="1"/>
  <c r="CE48" i="2"/>
  <c r="CF48" i="2" s="1"/>
  <c r="CC48" i="2"/>
  <c r="CB48" i="2"/>
  <c r="CD48" i="2" s="1"/>
  <c r="CA48" i="2"/>
  <c r="BX48" i="2"/>
  <c r="BZ48" i="2" s="1"/>
  <c r="CY48" i="2" s="1"/>
  <c r="CZ48" i="2" s="1"/>
  <c r="BW48" i="2"/>
  <c r="CW48" i="2" s="1"/>
  <c r="CX48" i="2" s="1"/>
  <c r="AO48" i="2"/>
  <c r="FD47" i="2"/>
  <c r="FB47" i="2"/>
  <c r="EZ47" i="2"/>
  <c r="EL47" i="2"/>
  <c r="EI47" i="2"/>
  <c r="EJ47" i="2" s="1"/>
  <c r="ED47" i="2"/>
  <c r="EB47" i="2"/>
  <c r="DY47" i="2"/>
  <c r="DZ47" i="2" s="1"/>
  <c r="DQ47" i="2"/>
  <c r="DR47" i="2" s="1"/>
  <c r="DO47" i="2"/>
  <c r="DP47" i="2" s="1"/>
  <c r="DK47" i="2"/>
  <c r="DL47" i="2" s="1"/>
  <c r="DI47" i="2"/>
  <c r="DJ47" i="2" s="1"/>
  <c r="DG47" i="2"/>
  <c r="DH47" i="2" s="1"/>
  <c r="DE47" i="2"/>
  <c r="DF47" i="2" s="1"/>
  <c r="CJ47" i="2"/>
  <c r="DC47" i="2" s="1"/>
  <c r="DD47" i="2" s="1"/>
  <c r="CI47" i="2"/>
  <c r="CH47" i="2"/>
  <c r="CE47" i="2"/>
  <c r="CF47" i="2" s="1"/>
  <c r="CD47" i="2"/>
  <c r="CC47" i="2"/>
  <c r="CB47" i="2"/>
  <c r="CA47" i="2"/>
  <c r="BY47" i="2"/>
  <c r="BX47" i="2"/>
  <c r="BZ47" i="2" s="1"/>
  <c r="ET47" i="2" s="1"/>
  <c r="EU47" i="2" s="1"/>
  <c r="BW47" i="2"/>
  <c r="DM47" i="2" s="1"/>
  <c r="DN47" i="2" s="1"/>
  <c r="AO47" i="2"/>
  <c r="FD46" i="2"/>
  <c r="FB46" i="2"/>
  <c r="EZ46" i="2"/>
  <c r="EL46" i="2"/>
  <c r="EJ46" i="2"/>
  <c r="EI46" i="2"/>
  <c r="ED46" i="2"/>
  <c r="EB46" i="2"/>
  <c r="DZ46" i="2"/>
  <c r="EE46" i="2" s="1"/>
  <c r="DY46" i="2"/>
  <c r="DQ46" i="2"/>
  <c r="DR46" i="2" s="1"/>
  <c r="DO46" i="2"/>
  <c r="DP46" i="2" s="1"/>
  <c r="DK46" i="2"/>
  <c r="DL46" i="2" s="1"/>
  <c r="DI46" i="2"/>
  <c r="DJ46" i="2" s="1"/>
  <c r="DG46" i="2"/>
  <c r="DH46" i="2" s="1"/>
  <c r="DE46" i="2"/>
  <c r="DF46" i="2" s="1"/>
  <c r="CJ46" i="2"/>
  <c r="DC46" i="2" s="1"/>
  <c r="DD46" i="2" s="1"/>
  <c r="CI46" i="2"/>
  <c r="CH46" i="2"/>
  <c r="CE46" i="2"/>
  <c r="CF46" i="2" s="1"/>
  <c r="CC46" i="2"/>
  <c r="CB46" i="2"/>
  <c r="CD46" i="2" s="1"/>
  <c r="CA46" i="2"/>
  <c r="BX46" i="2"/>
  <c r="BZ46" i="2" s="1"/>
  <c r="ET46" i="2" s="1"/>
  <c r="EU46" i="2" s="1"/>
  <c r="BW46" i="2"/>
  <c r="AO46" i="2"/>
  <c r="FD45" i="2"/>
  <c r="FB45" i="2"/>
  <c r="EZ45" i="2"/>
  <c r="EL45" i="2"/>
  <c r="EI45" i="2"/>
  <c r="EJ45" i="2" s="1"/>
  <c r="EC45" i="2"/>
  <c r="ED45" i="2" s="1"/>
  <c r="EA45" i="2"/>
  <c r="EB45" i="2" s="1"/>
  <c r="DY45" i="2"/>
  <c r="DZ45" i="2" s="1"/>
  <c r="DQ45" i="2"/>
  <c r="DR45" i="2" s="1"/>
  <c r="DO45" i="2"/>
  <c r="DP45" i="2" s="1"/>
  <c r="DK45" i="2"/>
  <c r="DL45" i="2" s="1"/>
  <c r="DI45" i="2"/>
  <c r="DJ45" i="2" s="1"/>
  <c r="DG45" i="2"/>
  <c r="DH45" i="2" s="1"/>
  <c r="DE45" i="2"/>
  <c r="DF45" i="2" s="1"/>
  <c r="CJ45" i="2"/>
  <c r="DC45" i="2" s="1"/>
  <c r="DD45" i="2" s="1"/>
  <c r="CI45" i="2"/>
  <c r="CH45" i="2"/>
  <c r="CE45" i="2"/>
  <c r="CF45" i="2" s="1"/>
  <c r="CA45" i="2"/>
  <c r="BX45" i="2"/>
  <c r="BZ45" i="2" s="1"/>
  <c r="CY45" i="2" s="1"/>
  <c r="CZ45" i="2" s="1"/>
  <c r="BW45" i="2"/>
  <c r="AO45" i="2"/>
  <c r="CB45" i="2" s="1"/>
  <c r="CD45" i="2" s="1"/>
  <c r="FD44" i="2"/>
  <c r="FB44" i="2"/>
  <c r="EZ44" i="2"/>
  <c r="EL44" i="2"/>
  <c r="EI44" i="2"/>
  <c r="EJ44" i="2" s="1"/>
  <c r="EC44" i="2"/>
  <c r="ED44" i="2" s="1"/>
  <c r="EA44" i="2"/>
  <c r="EB44" i="2" s="1"/>
  <c r="DY44" i="2"/>
  <c r="DZ44" i="2" s="1"/>
  <c r="DQ44" i="2"/>
  <c r="DR44" i="2" s="1"/>
  <c r="DO44" i="2"/>
  <c r="DP44" i="2" s="1"/>
  <c r="DK44" i="2"/>
  <c r="DL44" i="2" s="1"/>
  <c r="DI44" i="2"/>
  <c r="DJ44" i="2" s="1"/>
  <c r="DG44" i="2"/>
  <c r="DH44" i="2" s="1"/>
  <c r="DE44" i="2"/>
  <c r="DF44" i="2" s="1"/>
  <c r="CJ44" i="2"/>
  <c r="DC44" i="2" s="1"/>
  <c r="DD44" i="2" s="1"/>
  <c r="CI44" i="2"/>
  <c r="CH44" i="2"/>
  <c r="CG44" i="2"/>
  <c r="DA44" i="2" s="1"/>
  <c r="DB44" i="2" s="1"/>
  <c r="CE44" i="2"/>
  <c r="CF44" i="2" s="1"/>
  <c r="CC44" i="2"/>
  <c r="CB44" i="2"/>
  <c r="CD44" i="2" s="1"/>
  <c r="CA44" i="2"/>
  <c r="BX44" i="2"/>
  <c r="BZ44" i="2" s="1"/>
  <c r="CY44" i="2" s="1"/>
  <c r="CZ44" i="2" s="1"/>
  <c r="BW44" i="2"/>
  <c r="CW44" i="2" s="1"/>
  <c r="CX44" i="2" s="1"/>
  <c r="AO44" i="2"/>
  <c r="FD43" i="2"/>
  <c r="FB43" i="2"/>
  <c r="EZ43" i="2"/>
  <c r="EL43" i="2"/>
  <c r="EI43" i="2"/>
  <c r="EJ43" i="2" s="1"/>
  <c r="EC43" i="2"/>
  <c r="ED43" i="2" s="1"/>
  <c r="EB43" i="2"/>
  <c r="DY43" i="2"/>
  <c r="DZ43" i="2" s="1"/>
  <c r="DQ43" i="2"/>
  <c r="DR43" i="2" s="1"/>
  <c r="DO43" i="2"/>
  <c r="DP43" i="2" s="1"/>
  <c r="DK43" i="2"/>
  <c r="DL43" i="2" s="1"/>
  <c r="DI43" i="2"/>
  <c r="DJ43" i="2" s="1"/>
  <c r="DG43" i="2"/>
  <c r="DH43" i="2" s="1"/>
  <c r="DE43" i="2"/>
  <c r="DF43" i="2" s="1"/>
  <c r="CJ43" i="2"/>
  <c r="DC43" i="2" s="1"/>
  <c r="DD43" i="2" s="1"/>
  <c r="CI43" i="2"/>
  <c r="CH43" i="2"/>
  <c r="CE43" i="2"/>
  <c r="CG43" i="2" s="1"/>
  <c r="CA43" i="2"/>
  <c r="BZ43" i="2"/>
  <c r="CY43" i="2" s="1"/>
  <c r="CZ43" i="2" s="1"/>
  <c r="BY43" i="2"/>
  <c r="BX43" i="2"/>
  <c r="BW43" i="2"/>
  <c r="EQ43" i="2" s="1"/>
  <c r="ER43" i="2" s="1"/>
  <c r="AO43" i="2"/>
  <c r="CB43" i="2" s="1"/>
  <c r="FD42" i="2"/>
  <c r="FB42" i="2"/>
  <c r="EZ42" i="2"/>
  <c r="EL42" i="2"/>
  <c r="EI42" i="2"/>
  <c r="EJ42" i="2" s="1"/>
  <c r="EC42" i="2"/>
  <c r="ED42" i="2" s="1"/>
  <c r="EA42" i="2"/>
  <c r="EB42" i="2" s="1"/>
  <c r="DY42" i="2"/>
  <c r="DZ42" i="2" s="1"/>
  <c r="EE42" i="2" s="1"/>
  <c r="DQ42" i="2"/>
  <c r="DR42" i="2" s="1"/>
  <c r="DO42" i="2"/>
  <c r="DP42" i="2" s="1"/>
  <c r="DK42" i="2"/>
  <c r="DL42" i="2" s="1"/>
  <c r="DJ42" i="2"/>
  <c r="DH42" i="2"/>
  <c r="DF42" i="2"/>
  <c r="CJ42" i="2"/>
  <c r="DC42" i="2" s="1"/>
  <c r="DD42" i="2" s="1"/>
  <c r="CI42" i="2"/>
  <c r="CH42" i="2"/>
  <c r="CG42" i="2"/>
  <c r="CF42" i="2"/>
  <c r="CE42" i="2"/>
  <c r="CD42" i="2"/>
  <c r="CC42" i="2"/>
  <c r="CB42" i="2"/>
  <c r="CA42" i="2"/>
  <c r="BZ42" i="2"/>
  <c r="ET42" i="2" s="1"/>
  <c r="EU42" i="2" s="1"/>
  <c r="BY42" i="2"/>
  <c r="BX42" i="2"/>
  <c r="BW42" i="2"/>
  <c r="AO42" i="2"/>
  <c r="FD41" i="2"/>
  <c r="FB41" i="2"/>
  <c r="EZ41" i="2"/>
  <c r="EL41" i="2"/>
  <c r="EI41" i="2"/>
  <c r="EJ41" i="2" s="1"/>
  <c r="EC41" i="2"/>
  <c r="ED41" i="2" s="1"/>
  <c r="EB41" i="2"/>
  <c r="DY41" i="2"/>
  <c r="DZ41" i="2" s="1"/>
  <c r="DQ41" i="2"/>
  <c r="DR41" i="2" s="1"/>
  <c r="DO41" i="2"/>
  <c r="DP41" i="2" s="1"/>
  <c r="DK41" i="2"/>
  <c r="DL41" i="2" s="1"/>
  <c r="DI41" i="2"/>
  <c r="DJ41" i="2" s="1"/>
  <c r="DG41" i="2"/>
  <c r="DH41" i="2" s="1"/>
  <c r="DE41" i="2"/>
  <c r="DF41" i="2" s="1"/>
  <c r="CJ41" i="2"/>
  <c r="DC41" i="2" s="1"/>
  <c r="DD41" i="2" s="1"/>
  <c r="CI41" i="2"/>
  <c r="CH41" i="2"/>
  <c r="CE41" i="2"/>
  <c r="CG41" i="2" s="1"/>
  <c r="CB41" i="2"/>
  <c r="CC41" i="2" s="1"/>
  <c r="CA41" i="2"/>
  <c r="BX41" i="2"/>
  <c r="BY41" i="2" s="1"/>
  <c r="BW41" i="2"/>
  <c r="EQ41" i="2" s="1"/>
  <c r="ER41" i="2" s="1"/>
  <c r="AO41" i="2"/>
  <c r="FD40" i="2"/>
  <c r="FB40" i="2"/>
  <c r="EZ40" i="2"/>
  <c r="EL40" i="2"/>
  <c r="EI40" i="2"/>
  <c r="EJ40" i="2" s="1"/>
  <c r="EC40" i="2"/>
  <c r="ED40" i="2" s="1"/>
  <c r="EA40" i="2"/>
  <c r="EB40" i="2" s="1"/>
  <c r="DY40" i="2"/>
  <c r="DZ40" i="2" s="1"/>
  <c r="DQ40" i="2"/>
  <c r="DR40" i="2" s="1"/>
  <c r="DO40" i="2"/>
  <c r="DP40" i="2" s="1"/>
  <c r="DK40" i="2"/>
  <c r="DL40" i="2" s="1"/>
  <c r="DI40" i="2"/>
  <c r="DJ40" i="2" s="1"/>
  <c r="DG40" i="2"/>
  <c r="DH40" i="2" s="1"/>
  <c r="DE40" i="2"/>
  <c r="DF40" i="2" s="1"/>
  <c r="CJ40" i="2"/>
  <c r="DC40" i="2" s="1"/>
  <c r="DD40" i="2" s="1"/>
  <c r="CI40" i="2"/>
  <c r="CH40" i="2"/>
  <c r="CE40" i="2"/>
  <c r="CG40" i="2" s="1"/>
  <c r="CB40" i="2"/>
  <c r="CC40" i="2" s="1"/>
  <c r="CA40" i="2"/>
  <c r="BZ40" i="2"/>
  <c r="BY40" i="2"/>
  <c r="BX40" i="2"/>
  <c r="BW40" i="2"/>
  <c r="EW40" i="2" s="1"/>
  <c r="EX40" i="2" s="1"/>
  <c r="AO40" i="2"/>
  <c r="FD39" i="2"/>
  <c r="FB39" i="2"/>
  <c r="EZ39" i="2"/>
  <c r="EL39" i="2"/>
  <c r="EI39" i="2"/>
  <c r="EJ39" i="2" s="1"/>
  <c r="ED39" i="2"/>
  <c r="EB39" i="2"/>
  <c r="DY39" i="2"/>
  <c r="DZ39" i="2" s="1"/>
  <c r="DQ39" i="2"/>
  <c r="DR39" i="2" s="1"/>
  <c r="DO39" i="2"/>
  <c r="DP39" i="2" s="1"/>
  <c r="DK39" i="2"/>
  <c r="DL39" i="2" s="1"/>
  <c r="DI39" i="2"/>
  <c r="DJ39" i="2" s="1"/>
  <c r="DG39" i="2"/>
  <c r="DH39" i="2" s="1"/>
  <c r="DE39" i="2"/>
  <c r="DF39" i="2" s="1"/>
  <c r="CJ39" i="2"/>
  <c r="DC39" i="2" s="1"/>
  <c r="DD39" i="2" s="1"/>
  <c r="CI39" i="2"/>
  <c r="CH39" i="2"/>
  <c r="CE39" i="2"/>
  <c r="CG39" i="2" s="1"/>
  <c r="CB39" i="2"/>
  <c r="CC39" i="2" s="1"/>
  <c r="CA39" i="2"/>
  <c r="BX39" i="2"/>
  <c r="BY39" i="2" s="1"/>
  <c r="BW39" i="2"/>
  <c r="AO39" i="2"/>
  <c r="FD38" i="2"/>
  <c r="FB38" i="2"/>
  <c r="EZ38" i="2"/>
  <c r="EQ38" i="2"/>
  <c r="ER38" i="2" s="1"/>
  <c r="EL38" i="2"/>
  <c r="EI38" i="2"/>
  <c r="EJ38" i="2" s="1"/>
  <c r="EC38" i="2"/>
  <c r="ED38" i="2" s="1"/>
  <c r="EB38" i="2"/>
  <c r="DY38" i="2"/>
  <c r="DZ38" i="2" s="1"/>
  <c r="DQ38" i="2"/>
  <c r="DR38" i="2" s="1"/>
  <c r="DO38" i="2"/>
  <c r="DP38" i="2" s="1"/>
  <c r="DK38" i="2"/>
  <c r="DL38" i="2" s="1"/>
  <c r="DI38" i="2"/>
  <c r="DJ38" i="2" s="1"/>
  <c r="DG38" i="2"/>
  <c r="DH38" i="2" s="1"/>
  <c r="DE38" i="2"/>
  <c r="DF38" i="2" s="1"/>
  <c r="CW38" i="2"/>
  <c r="CX38" i="2" s="1"/>
  <c r="CJ38" i="2"/>
  <c r="DC38" i="2" s="1"/>
  <c r="DD38" i="2" s="1"/>
  <c r="CI38" i="2"/>
  <c r="CH38" i="2"/>
  <c r="CE38" i="2"/>
  <c r="CF38" i="2" s="1"/>
  <c r="CC38" i="2"/>
  <c r="CB38" i="2"/>
  <c r="CD38" i="2" s="1"/>
  <c r="CA38" i="2"/>
  <c r="BY38" i="2"/>
  <c r="EW38" i="2" s="1"/>
  <c r="EX38" i="2" s="1"/>
  <c r="BX38" i="2"/>
  <c r="BZ38" i="2" s="1"/>
  <c r="CY38" i="2" s="1"/>
  <c r="CZ38" i="2" s="1"/>
  <c r="AO38" i="2"/>
  <c r="FD37" i="2"/>
  <c r="FB37" i="2"/>
  <c r="EZ37" i="2"/>
  <c r="EL37" i="2"/>
  <c r="EI37" i="2"/>
  <c r="EJ37" i="2" s="1"/>
  <c r="EC37" i="2"/>
  <c r="ED37" i="2" s="1"/>
  <c r="EB37" i="2"/>
  <c r="DZ37" i="2"/>
  <c r="EE37" i="2" s="1"/>
  <c r="DY37" i="2"/>
  <c r="DQ37" i="2"/>
  <c r="DR37" i="2" s="1"/>
  <c r="DO37" i="2"/>
  <c r="DP37" i="2" s="1"/>
  <c r="DK37" i="2"/>
  <c r="DL37" i="2" s="1"/>
  <c r="DI37" i="2"/>
  <c r="DJ37" i="2" s="1"/>
  <c r="DG37" i="2"/>
  <c r="DH37" i="2" s="1"/>
  <c r="DE37" i="2"/>
  <c r="DF37" i="2" s="1"/>
  <c r="CJ37" i="2"/>
  <c r="DC37" i="2" s="1"/>
  <c r="DD37" i="2" s="1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AO37" i="2"/>
  <c r="FD36" i="2"/>
  <c r="FB36" i="2"/>
  <c r="EZ36" i="2"/>
  <c r="EL36" i="2"/>
  <c r="EI36" i="2"/>
  <c r="EJ36" i="2" s="1"/>
  <c r="ED36" i="2"/>
  <c r="EB36" i="2"/>
  <c r="DY36" i="2"/>
  <c r="DZ36" i="2" s="1"/>
  <c r="EE36" i="2" s="1"/>
  <c r="DQ36" i="2"/>
  <c r="DR36" i="2" s="1"/>
  <c r="DO36" i="2"/>
  <c r="DP36" i="2" s="1"/>
  <c r="DK36" i="2"/>
  <c r="DL36" i="2" s="1"/>
  <c r="DI36" i="2"/>
  <c r="DJ36" i="2" s="1"/>
  <c r="DG36" i="2"/>
  <c r="DH36" i="2" s="1"/>
  <c r="DE36" i="2"/>
  <c r="DF36" i="2" s="1"/>
  <c r="CJ36" i="2"/>
  <c r="DC36" i="2" s="1"/>
  <c r="DD36" i="2" s="1"/>
  <c r="CI36" i="2"/>
  <c r="CH36" i="2"/>
  <c r="CG36" i="2"/>
  <c r="CF36" i="2"/>
  <c r="CE36" i="2"/>
  <c r="CD36" i="2"/>
  <c r="CC36" i="2"/>
  <c r="CB36" i="2"/>
  <c r="CA36" i="2"/>
  <c r="BY36" i="2"/>
  <c r="BX36" i="2"/>
  <c r="BZ36" i="2" s="1"/>
  <c r="CY36" i="2" s="1"/>
  <c r="CZ36" i="2" s="1"/>
  <c r="BW36" i="2"/>
  <c r="EW36" i="2" s="1"/>
  <c r="EX36" i="2" s="1"/>
  <c r="AO36" i="2"/>
  <c r="FD35" i="2"/>
  <c r="FB35" i="2"/>
  <c r="EZ35" i="2"/>
  <c r="EL35" i="2"/>
  <c r="EI35" i="2"/>
  <c r="EJ35" i="2" s="1"/>
  <c r="EC35" i="2"/>
  <c r="ED35" i="2" s="1"/>
  <c r="EB35" i="2"/>
  <c r="DY35" i="2"/>
  <c r="DZ35" i="2" s="1"/>
  <c r="DQ35" i="2"/>
  <c r="DR35" i="2" s="1"/>
  <c r="DO35" i="2"/>
  <c r="DP35" i="2" s="1"/>
  <c r="DK35" i="2"/>
  <c r="DL35" i="2" s="1"/>
  <c r="DI35" i="2"/>
  <c r="DJ35" i="2" s="1"/>
  <c r="DG35" i="2"/>
  <c r="DH35" i="2" s="1"/>
  <c r="DE35" i="2"/>
  <c r="DF35" i="2" s="1"/>
  <c r="CJ35" i="2"/>
  <c r="DC35" i="2" s="1"/>
  <c r="DD35" i="2" s="1"/>
  <c r="CI35" i="2"/>
  <c r="CH35" i="2"/>
  <c r="CE35" i="2"/>
  <c r="CG35" i="2" s="1"/>
  <c r="CA35" i="2"/>
  <c r="BZ35" i="2"/>
  <c r="CY35" i="2" s="1"/>
  <c r="CZ35" i="2" s="1"/>
  <c r="BY35" i="2"/>
  <c r="BX35" i="2"/>
  <c r="BW35" i="2"/>
  <c r="EQ35" i="2" s="1"/>
  <c r="ER35" i="2" s="1"/>
  <c r="AO35" i="2"/>
  <c r="CB35" i="2" s="1"/>
  <c r="FD34" i="2"/>
  <c r="FB34" i="2"/>
  <c r="EZ34" i="2"/>
  <c r="ER34" i="2"/>
  <c r="EQ34" i="2"/>
  <c r="EL34" i="2"/>
  <c r="EI34" i="2"/>
  <c r="EJ34" i="2" s="1"/>
  <c r="EC34" i="2"/>
  <c r="ED34" i="2" s="1"/>
  <c r="EB34" i="2"/>
  <c r="DY34" i="2"/>
  <c r="DZ34" i="2" s="1"/>
  <c r="EE34" i="2" s="1"/>
  <c r="DQ34" i="2"/>
  <c r="DR34" i="2" s="1"/>
  <c r="DO34" i="2"/>
  <c r="DP34" i="2" s="1"/>
  <c r="DK34" i="2"/>
  <c r="DL34" i="2" s="1"/>
  <c r="DI34" i="2"/>
  <c r="DJ34" i="2" s="1"/>
  <c r="DG34" i="2"/>
  <c r="DH34" i="2" s="1"/>
  <c r="DE34" i="2"/>
  <c r="DF34" i="2" s="1"/>
  <c r="CW34" i="2"/>
  <c r="CX34" i="2" s="1"/>
  <c r="CJ34" i="2"/>
  <c r="DC34" i="2" s="1"/>
  <c r="DD34" i="2" s="1"/>
  <c r="CI34" i="2"/>
  <c r="CH34" i="2"/>
  <c r="CE34" i="2"/>
  <c r="CF34" i="2" s="1"/>
  <c r="CA34" i="2"/>
  <c r="BX34" i="2"/>
  <c r="BZ34" i="2" s="1"/>
  <c r="AO34" i="2"/>
  <c r="CB34" i="2" s="1"/>
  <c r="CD34" i="2" s="1"/>
  <c r="FD33" i="2"/>
  <c r="FB33" i="2"/>
  <c r="EZ33" i="2"/>
  <c r="EL33" i="2"/>
  <c r="EI33" i="2"/>
  <c r="EJ33" i="2" s="1"/>
  <c r="EC33" i="2"/>
  <c r="ED33" i="2" s="1"/>
  <c r="EA33" i="2"/>
  <c r="EB33" i="2" s="1"/>
  <c r="EE33" i="2" s="1"/>
  <c r="DY33" i="2"/>
  <c r="DZ33" i="2" s="1"/>
  <c r="DR33" i="2"/>
  <c r="DQ33" i="2"/>
  <c r="DP33" i="2"/>
  <c r="DO33" i="2"/>
  <c r="DK33" i="2"/>
  <c r="DL33" i="2" s="1"/>
  <c r="DI33" i="2"/>
  <c r="DJ33" i="2" s="1"/>
  <c r="DG33" i="2"/>
  <c r="DH33" i="2" s="1"/>
  <c r="DE33" i="2"/>
  <c r="DF33" i="2" s="1"/>
  <c r="DC33" i="2"/>
  <c r="DD33" i="2" s="1"/>
  <c r="CJ33" i="2"/>
  <c r="CI33" i="2"/>
  <c r="CH33" i="2"/>
  <c r="CE33" i="2"/>
  <c r="CF33" i="2" s="1"/>
  <c r="CB33" i="2"/>
  <c r="CD33" i="2" s="1"/>
  <c r="CA33" i="2"/>
  <c r="BX33" i="2"/>
  <c r="BZ33" i="2" s="1"/>
  <c r="BW33" i="2"/>
  <c r="CW33" i="2" s="1"/>
  <c r="CX33" i="2" s="1"/>
  <c r="AO33" i="2"/>
  <c r="FD32" i="2"/>
  <c r="FB32" i="2"/>
  <c r="EZ32" i="2"/>
  <c r="EL32" i="2"/>
  <c r="EI32" i="2"/>
  <c r="EJ32" i="2" s="1"/>
  <c r="EC32" i="2"/>
  <c r="ED32" i="2" s="1"/>
  <c r="EB32" i="2"/>
  <c r="DY32" i="2"/>
  <c r="DZ32" i="2" s="1"/>
  <c r="DQ32" i="2"/>
  <c r="DR32" i="2" s="1"/>
  <c r="DO32" i="2"/>
  <c r="DP32" i="2" s="1"/>
  <c r="DK32" i="2"/>
  <c r="DL32" i="2" s="1"/>
  <c r="DI32" i="2"/>
  <c r="DJ32" i="2" s="1"/>
  <c r="DG32" i="2"/>
  <c r="DH32" i="2" s="1"/>
  <c r="DE32" i="2"/>
  <c r="DF32" i="2" s="1"/>
  <c r="CJ32" i="2"/>
  <c r="DC32" i="2" s="1"/>
  <c r="DD32" i="2" s="1"/>
  <c r="CI32" i="2"/>
  <c r="CH32" i="2"/>
  <c r="CF32" i="2"/>
  <c r="CE32" i="2"/>
  <c r="CG32" i="2" s="1"/>
  <c r="CB32" i="2"/>
  <c r="CC32" i="2" s="1"/>
  <c r="CA32" i="2"/>
  <c r="BX32" i="2"/>
  <c r="BY32" i="2" s="1"/>
  <c r="EW32" i="2" s="1"/>
  <c r="EX32" i="2" s="1"/>
  <c r="BW32" i="2"/>
  <c r="EQ32" i="2" s="1"/>
  <c r="ER32" i="2" s="1"/>
  <c r="AO32" i="2"/>
  <c r="FD31" i="2"/>
  <c r="FB31" i="2"/>
  <c r="EZ31" i="2"/>
  <c r="ER31" i="2"/>
  <c r="EQ31" i="2"/>
  <c r="EL31" i="2"/>
  <c r="EI31" i="2"/>
  <c r="EJ31" i="2" s="1"/>
  <c r="EC31" i="2"/>
  <c r="ED31" i="2" s="1"/>
  <c r="EA31" i="2"/>
  <c r="EB31" i="2" s="1"/>
  <c r="DY31" i="2"/>
  <c r="DZ31" i="2" s="1"/>
  <c r="EE31" i="2" s="1"/>
  <c r="DQ31" i="2"/>
  <c r="DR31" i="2" s="1"/>
  <c r="DO31" i="2"/>
  <c r="DP31" i="2" s="1"/>
  <c r="DK31" i="2"/>
  <c r="DL31" i="2" s="1"/>
  <c r="DI31" i="2"/>
  <c r="DJ31" i="2" s="1"/>
  <c r="DG31" i="2"/>
  <c r="DH31" i="2" s="1"/>
  <c r="DE31" i="2"/>
  <c r="DF31" i="2" s="1"/>
  <c r="CW31" i="2"/>
  <c r="CX31" i="2" s="1"/>
  <c r="CJ31" i="2"/>
  <c r="DC31" i="2" s="1"/>
  <c r="DD31" i="2" s="1"/>
  <c r="CI31" i="2"/>
  <c r="CH31" i="2"/>
  <c r="CE31" i="2"/>
  <c r="CG31" i="2" s="1"/>
  <c r="CA31" i="2"/>
  <c r="BX31" i="2"/>
  <c r="BY31" i="2" s="1"/>
  <c r="AO31" i="2"/>
  <c r="CB31" i="2" s="1"/>
  <c r="CC31" i="2" s="1"/>
  <c r="FD30" i="2"/>
  <c r="FB30" i="2"/>
  <c r="EZ30" i="2"/>
  <c r="EN30" i="2"/>
  <c r="EO30" i="2" s="1"/>
  <c r="EL30" i="2"/>
  <c r="EJ30" i="2"/>
  <c r="EI30" i="2"/>
  <c r="ED30" i="2"/>
  <c r="EB30" i="2"/>
  <c r="DZ30" i="2"/>
  <c r="EE30" i="2" s="1"/>
  <c r="DY30" i="2"/>
  <c r="DQ30" i="2"/>
  <c r="DR30" i="2" s="1"/>
  <c r="DO30" i="2"/>
  <c r="DP30" i="2" s="1"/>
  <c r="DK30" i="2"/>
  <c r="DL30" i="2" s="1"/>
  <c r="DI30" i="2"/>
  <c r="DJ30" i="2" s="1"/>
  <c r="DG30" i="2"/>
  <c r="DH30" i="2" s="1"/>
  <c r="DE30" i="2"/>
  <c r="DF30" i="2" s="1"/>
  <c r="CJ30" i="2"/>
  <c r="DC30" i="2" s="1"/>
  <c r="DD30" i="2" s="1"/>
  <c r="CI30" i="2"/>
  <c r="CH30" i="2"/>
  <c r="CE30" i="2"/>
  <c r="CF30" i="2" s="1"/>
  <c r="CA30" i="2"/>
  <c r="BZ30" i="2"/>
  <c r="ET30" i="2" s="1"/>
  <c r="EU30" i="2" s="1"/>
  <c r="BY30" i="2"/>
  <c r="BX30" i="2"/>
  <c r="BW30" i="2"/>
  <c r="EW30" i="2" s="1"/>
  <c r="EX30" i="2" s="1"/>
  <c r="AO30" i="2"/>
  <c r="CB30" i="2" s="1"/>
  <c r="FD29" i="2"/>
  <c r="FB29" i="2"/>
  <c r="EZ29" i="2"/>
  <c r="EL29" i="2"/>
  <c r="EJ29" i="2"/>
  <c r="EI29" i="2"/>
  <c r="ED29" i="2"/>
  <c r="EB29" i="2"/>
  <c r="DZ29" i="2"/>
  <c r="EE29" i="2" s="1"/>
  <c r="DY29" i="2"/>
  <c r="DQ29" i="2"/>
  <c r="DR29" i="2" s="1"/>
  <c r="DO29" i="2"/>
  <c r="DP29" i="2" s="1"/>
  <c r="DK29" i="2"/>
  <c r="DL29" i="2" s="1"/>
  <c r="DI29" i="2"/>
  <c r="DJ29" i="2" s="1"/>
  <c r="DG29" i="2"/>
  <c r="DH29" i="2" s="1"/>
  <c r="DE29" i="2"/>
  <c r="DF29" i="2" s="1"/>
  <c r="DC29" i="2"/>
  <c r="DD29" i="2" s="1"/>
  <c r="CJ29" i="2"/>
  <c r="CI29" i="2"/>
  <c r="CH29" i="2"/>
  <c r="CE29" i="2"/>
  <c r="CF29" i="2" s="1"/>
  <c r="CB29" i="2"/>
  <c r="CD29" i="2" s="1"/>
  <c r="CA29" i="2"/>
  <c r="BX29" i="2"/>
  <c r="BZ29" i="2" s="1"/>
  <c r="BW29" i="2"/>
  <c r="EQ29" i="2" s="1"/>
  <c r="ER29" i="2" s="1"/>
  <c r="AO29" i="2"/>
  <c r="FD28" i="2"/>
  <c r="FB28" i="2"/>
  <c r="EZ28" i="2"/>
  <c r="EL28" i="2"/>
  <c r="EI28" i="2"/>
  <c r="EJ28" i="2" s="1"/>
  <c r="EC28" i="2"/>
  <c r="ED28" i="2" s="1"/>
  <c r="EB28" i="2"/>
  <c r="DY28" i="2"/>
  <c r="DZ28" i="2" s="1"/>
  <c r="DQ28" i="2"/>
  <c r="DR28" i="2" s="1"/>
  <c r="DO28" i="2"/>
  <c r="DP28" i="2" s="1"/>
  <c r="DK28" i="2"/>
  <c r="DL28" i="2" s="1"/>
  <c r="DI28" i="2"/>
  <c r="DJ28" i="2" s="1"/>
  <c r="DG28" i="2"/>
  <c r="DH28" i="2" s="1"/>
  <c r="DE28" i="2"/>
  <c r="DF28" i="2" s="1"/>
  <c r="CJ28" i="2"/>
  <c r="DC28" i="2" s="1"/>
  <c r="DD28" i="2" s="1"/>
  <c r="CI28" i="2"/>
  <c r="CH28" i="2"/>
  <c r="CF28" i="2"/>
  <c r="CE28" i="2"/>
  <c r="CG28" i="2" s="1"/>
  <c r="CB28" i="2"/>
  <c r="CC28" i="2" s="1"/>
  <c r="CA28" i="2"/>
  <c r="BX28" i="2"/>
  <c r="BY28" i="2" s="1"/>
  <c r="EW28" i="2" s="1"/>
  <c r="EX28" i="2" s="1"/>
  <c r="BW28" i="2"/>
  <c r="EQ28" i="2" s="1"/>
  <c r="ER28" i="2" s="1"/>
  <c r="AO28" i="2"/>
  <c r="FD27" i="2"/>
  <c r="FB27" i="2"/>
  <c r="EZ27" i="2"/>
  <c r="ER27" i="2"/>
  <c r="EQ27" i="2"/>
  <c r="EL27" i="2"/>
  <c r="EI27" i="2"/>
  <c r="EJ27" i="2" s="1"/>
  <c r="ED27" i="2"/>
  <c r="EB27" i="2"/>
  <c r="DY27" i="2"/>
  <c r="DZ27" i="2" s="1"/>
  <c r="EE27" i="2" s="1"/>
  <c r="DQ27" i="2"/>
  <c r="DR27" i="2" s="1"/>
  <c r="DO27" i="2"/>
  <c r="DP27" i="2" s="1"/>
  <c r="DK27" i="2"/>
  <c r="DL27" i="2" s="1"/>
  <c r="DI27" i="2"/>
  <c r="DJ27" i="2" s="1"/>
  <c r="DG27" i="2"/>
  <c r="DH27" i="2" s="1"/>
  <c r="DE27" i="2"/>
  <c r="DF27" i="2" s="1"/>
  <c r="CW27" i="2"/>
  <c r="CX27" i="2" s="1"/>
  <c r="CJ27" i="2"/>
  <c r="DC27" i="2" s="1"/>
  <c r="DD27" i="2" s="1"/>
  <c r="CI27" i="2"/>
  <c r="CH27" i="2"/>
  <c r="CE27" i="2"/>
  <c r="CG27" i="2" s="1"/>
  <c r="CA27" i="2"/>
  <c r="BX27" i="2"/>
  <c r="BY27" i="2" s="1"/>
  <c r="AO27" i="2"/>
  <c r="CB27" i="2" s="1"/>
  <c r="CC27" i="2" s="1"/>
  <c r="FD26" i="2"/>
  <c r="FB26" i="2"/>
  <c r="EZ26" i="2"/>
  <c r="EQ26" i="2"/>
  <c r="ER26" i="2" s="1"/>
  <c r="EL26" i="2"/>
  <c r="EI26" i="2"/>
  <c r="EJ26" i="2" s="1"/>
  <c r="EC26" i="2"/>
  <c r="ED26" i="2" s="1"/>
  <c r="EB26" i="2"/>
  <c r="DY26" i="2"/>
  <c r="DZ26" i="2" s="1"/>
  <c r="DQ26" i="2"/>
  <c r="DR26" i="2" s="1"/>
  <c r="DO26" i="2"/>
  <c r="DP26" i="2" s="1"/>
  <c r="DK26" i="2"/>
  <c r="DL26" i="2" s="1"/>
  <c r="DI26" i="2"/>
  <c r="DJ26" i="2" s="1"/>
  <c r="DG26" i="2"/>
  <c r="DH26" i="2" s="1"/>
  <c r="DE26" i="2"/>
  <c r="DF26" i="2" s="1"/>
  <c r="CW26" i="2"/>
  <c r="CX26" i="2" s="1"/>
  <c r="CJ26" i="2"/>
  <c r="DC26" i="2" s="1"/>
  <c r="DD26" i="2" s="1"/>
  <c r="CI26" i="2"/>
  <c r="CH26" i="2"/>
  <c r="CF26" i="2"/>
  <c r="CE26" i="2"/>
  <c r="CG26" i="2" s="1"/>
  <c r="CB26" i="2"/>
  <c r="CC26" i="2" s="1"/>
  <c r="CA26" i="2"/>
  <c r="BX26" i="2"/>
  <c r="BY26" i="2" s="1"/>
  <c r="AO26" i="2"/>
  <c r="FD25" i="2"/>
  <c r="FB25" i="2"/>
  <c r="EZ25" i="2"/>
  <c r="EL25" i="2"/>
  <c r="EI25" i="2"/>
  <c r="EJ25" i="2" s="1"/>
  <c r="EC25" i="2"/>
  <c r="ED25" i="2" s="1"/>
  <c r="EA25" i="2"/>
  <c r="EB25" i="2" s="1"/>
  <c r="DY25" i="2"/>
  <c r="DZ25" i="2" s="1"/>
  <c r="EE25" i="2" s="1"/>
  <c r="DQ25" i="2"/>
  <c r="DR25" i="2" s="1"/>
  <c r="DO25" i="2"/>
  <c r="DP25" i="2" s="1"/>
  <c r="DK25" i="2"/>
  <c r="DL25" i="2" s="1"/>
  <c r="DI25" i="2"/>
  <c r="DJ25" i="2" s="1"/>
  <c r="DG25" i="2"/>
  <c r="DH25" i="2" s="1"/>
  <c r="DE25" i="2"/>
  <c r="DF25" i="2" s="1"/>
  <c r="CJ25" i="2"/>
  <c r="DC25" i="2" s="1"/>
  <c r="DD25" i="2" s="1"/>
  <c r="CI25" i="2"/>
  <c r="CH25" i="2"/>
  <c r="CG25" i="2"/>
  <c r="CF25" i="2"/>
  <c r="CE25" i="2"/>
  <c r="CC25" i="2"/>
  <c r="CB25" i="2"/>
  <c r="CD25" i="2" s="1"/>
  <c r="DA25" i="2" s="1"/>
  <c r="DB25" i="2" s="1"/>
  <c r="CA25" i="2"/>
  <c r="BZ25" i="2"/>
  <c r="ET25" i="2" s="1"/>
  <c r="EU25" i="2" s="1"/>
  <c r="BY25" i="2"/>
  <c r="BX25" i="2"/>
  <c r="BW25" i="2"/>
  <c r="EW25" i="2" s="1"/>
  <c r="EX25" i="2" s="1"/>
  <c r="AO25" i="2"/>
  <c r="FD24" i="2"/>
  <c r="FB24" i="2"/>
  <c r="EZ24" i="2"/>
  <c r="EL24" i="2"/>
  <c r="EI24" i="2"/>
  <c r="EJ24" i="2" s="1"/>
  <c r="EC24" i="2"/>
  <c r="ED24" i="2" s="1"/>
  <c r="EB24" i="2"/>
  <c r="DY24" i="2"/>
  <c r="DZ24" i="2" s="1"/>
  <c r="DQ24" i="2"/>
  <c r="DR24" i="2" s="1"/>
  <c r="DO24" i="2"/>
  <c r="DP24" i="2" s="1"/>
  <c r="DK24" i="2"/>
  <c r="DL24" i="2" s="1"/>
  <c r="DI24" i="2"/>
  <c r="DJ24" i="2" s="1"/>
  <c r="DG24" i="2"/>
  <c r="DH24" i="2" s="1"/>
  <c r="DE24" i="2"/>
  <c r="DF24" i="2" s="1"/>
  <c r="CJ24" i="2"/>
  <c r="DC24" i="2" s="1"/>
  <c r="DD24" i="2" s="1"/>
  <c r="CI24" i="2"/>
  <c r="CH24" i="2"/>
  <c r="CE24" i="2"/>
  <c r="CG24" i="2" s="1"/>
  <c r="CB24" i="2"/>
  <c r="CC24" i="2" s="1"/>
  <c r="CA24" i="2"/>
  <c r="BX24" i="2"/>
  <c r="BY24" i="2" s="1"/>
  <c r="BW24" i="2"/>
  <c r="AO24" i="2"/>
  <c r="FD23" i="2"/>
  <c r="FB23" i="2"/>
  <c r="EZ23" i="2"/>
  <c r="EQ23" i="2"/>
  <c r="ER23" i="2" s="1"/>
  <c r="EL23" i="2"/>
  <c r="EI23" i="2"/>
  <c r="EJ23" i="2" s="1"/>
  <c r="ED23" i="2"/>
  <c r="EB23" i="2"/>
  <c r="DY23" i="2"/>
  <c r="DZ23" i="2" s="1"/>
  <c r="DR23" i="2"/>
  <c r="DQ23" i="2"/>
  <c r="DP23" i="2"/>
  <c r="DO23" i="2"/>
  <c r="DL23" i="2"/>
  <c r="DK23" i="2"/>
  <c r="DJ23" i="2"/>
  <c r="DI23" i="2"/>
  <c r="DH23" i="2"/>
  <c r="DG23" i="2"/>
  <c r="DF23" i="2"/>
  <c r="DE23" i="2"/>
  <c r="CX23" i="2"/>
  <c r="CW23" i="2"/>
  <c r="CJ23" i="2"/>
  <c r="DC23" i="2" s="1"/>
  <c r="DD23" i="2" s="1"/>
  <c r="CI23" i="2"/>
  <c r="CH23" i="2"/>
  <c r="CE23" i="2"/>
  <c r="CA23" i="2"/>
  <c r="BX23" i="2"/>
  <c r="BY23" i="2" s="1"/>
  <c r="AO23" i="2"/>
  <c r="CB23" i="2" s="1"/>
  <c r="CC23" i="2" s="1"/>
  <c r="FD22" i="2"/>
  <c r="FB22" i="2"/>
  <c r="EZ22" i="2"/>
  <c r="EL22" i="2"/>
  <c r="EI22" i="2"/>
  <c r="EJ22" i="2" s="1"/>
  <c r="EC22" i="2"/>
  <c r="ED22" i="2" s="1"/>
  <c r="EB22" i="2"/>
  <c r="DY22" i="2"/>
  <c r="DZ22" i="2" s="1"/>
  <c r="EE22" i="2" s="1"/>
  <c r="DQ22" i="2"/>
  <c r="DR22" i="2" s="1"/>
  <c r="DO22" i="2"/>
  <c r="DP22" i="2" s="1"/>
  <c r="DK22" i="2"/>
  <c r="DL22" i="2" s="1"/>
  <c r="DI22" i="2"/>
  <c r="DJ22" i="2" s="1"/>
  <c r="DG22" i="2"/>
  <c r="DH22" i="2" s="1"/>
  <c r="DE22" i="2"/>
  <c r="DF22" i="2" s="1"/>
  <c r="CJ22" i="2"/>
  <c r="DC22" i="2" s="1"/>
  <c r="DD22" i="2" s="1"/>
  <c r="CI22" i="2"/>
  <c r="CH22" i="2"/>
  <c r="CG22" i="2"/>
  <c r="CF22" i="2"/>
  <c r="CE22" i="2"/>
  <c r="CD22" i="2"/>
  <c r="CC22" i="2"/>
  <c r="CB22" i="2"/>
  <c r="CA22" i="2"/>
  <c r="BZ22" i="2"/>
  <c r="CY22" i="2" s="1"/>
  <c r="CZ22" i="2" s="1"/>
  <c r="BY22" i="2"/>
  <c r="BX22" i="2"/>
  <c r="BW22" i="2"/>
  <c r="EW22" i="2" s="1"/>
  <c r="EX22" i="2" s="1"/>
  <c r="AO22" i="2"/>
  <c r="FD21" i="2"/>
  <c r="FB21" i="2"/>
  <c r="EZ21" i="2"/>
  <c r="EQ21" i="2"/>
  <c r="ER21" i="2" s="1"/>
  <c r="EL21" i="2"/>
  <c r="EI21" i="2"/>
  <c r="EJ21" i="2" s="1"/>
  <c r="ED21" i="2"/>
  <c r="EB21" i="2"/>
  <c r="DY21" i="2"/>
  <c r="DZ21" i="2" s="1"/>
  <c r="DQ21" i="2"/>
  <c r="DR21" i="2" s="1"/>
  <c r="DO21" i="2"/>
  <c r="DP21" i="2" s="1"/>
  <c r="DK21" i="2"/>
  <c r="DL21" i="2" s="1"/>
  <c r="DI21" i="2"/>
  <c r="DJ21" i="2" s="1"/>
  <c r="DG21" i="2"/>
  <c r="DH21" i="2" s="1"/>
  <c r="DE21" i="2"/>
  <c r="DF21" i="2" s="1"/>
  <c r="CW21" i="2"/>
  <c r="CX21" i="2" s="1"/>
  <c r="CJ21" i="2"/>
  <c r="DC21" i="2" s="1"/>
  <c r="DD21" i="2" s="1"/>
  <c r="CI21" i="2"/>
  <c r="CH21" i="2"/>
  <c r="CE21" i="2"/>
  <c r="CA21" i="2"/>
  <c r="BX21" i="2"/>
  <c r="BY21" i="2" s="1"/>
  <c r="AO21" i="2"/>
  <c r="CB21" i="2" s="1"/>
  <c r="FD20" i="2"/>
  <c r="FB20" i="2"/>
  <c r="EZ20" i="2"/>
  <c r="EL20" i="2"/>
  <c r="EI20" i="2"/>
  <c r="EJ20" i="2" s="1"/>
  <c r="EC20" i="2"/>
  <c r="ED20" i="2" s="1"/>
  <c r="EB20" i="2"/>
  <c r="DY20" i="2"/>
  <c r="DZ20" i="2" s="1"/>
  <c r="DQ20" i="2"/>
  <c r="DR20" i="2" s="1"/>
  <c r="DO20" i="2"/>
  <c r="DP20" i="2" s="1"/>
  <c r="DK20" i="2"/>
  <c r="DL20" i="2" s="1"/>
  <c r="DI20" i="2"/>
  <c r="DJ20" i="2" s="1"/>
  <c r="DG20" i="2"/>
  <c r="DH20" i="2" s="1"/>
  <c r="DE20" i="2"/>
  <c r="DF20" i="2" s="1"/>
  <c r="CJ20" i="2"/>
  <c r="DC20" i="2" s="1"/>
  <c r="DD20" i="2" s="1"/>
  <c r="CI20" i="2"/>
  <c r="CH20" i="2"/>
  <c r="CF20" i="2"/>
  <c r="CE20" i="2"/>
  <c r="CG20" i="2" s="1"/>
  <c r="CD20" i="2"/>
  <c r="DA20" i="2" s="1"/>
  <c r="DB20" i="2" s="1"/>
  <c r="CB20" i="2"/>
  <c r="CC20" i="2" s="1"/>
  <c r="CA20" i="2"/>
  <c r="BX20" i="2"/>
  <c r="BY20" i="2" s="1"/>
  <c r="BW20" i="2"/>
  <c r="EQ20" i="2" s="1"/>
  <c r="ER20" i="2" s="1"/>
  <c r="AO20" i="2"/>
  <c r="FD19" i="2"/>
  <c r="FB19" i="2"/>
  <c r="EZ19" i="2"/>
  <c r="EL19" i="2"/>
  <c r="EI19" i="2"/>
  <c r="EJ19" i="2" s="1"/>
  <c r="EC19" i="2"/>
  <c r="ED19" i="2" s="1"/>
  <c r="EB19" i="2"/>
  <c r="DY19" i="2"/>
  <c r="DZ19" i="2" s="1"/>
  <c r="EE19" i="2" s="1"/>
  <c r="DQ19" i="2"/>
  <c r="DR19" i="2" s="1"/>
  <c r="DO19" i="2"/>
  <c r="DP19" i="2" s="1"/>
  <c r="DK19" i="2"/>
  <c r="DL19" i="2" s="1"/>
  <c r="DI19" i="2"/>
  <c r="DJ19" i="2" s="1"/>
  <c r="DG19" i="2"/>
  <c r="DH19" i="2" s="1"/>
  <c r="DE19" i="2"/>
  <c r="DF19" i="2" s="1"/>
  <c r="CJ19" i="2"/>
  <c r="DC19" i="2" s="1"/>
  <c r="DD19" i="2" s="1"/>
  <c r="CI19" i="2"/>
  <c r="CH19" i="2"/>
  <c r="CE19" i="2"/>
  <c r="CF19" i="2" s="1"/>
  <c r="CD19" i="2"/>
  <c r="CC19" i="2"/>
  <c r="CB19" i="2"/>
  <c r="CA19" i="2"/>
  <c r="BX19" i="2"/>
  <c r="BZ19" i="2" s="1"/>
  <c r="BW19" i="2"/>
  <c r="AO19" i="2"/>
  <c r="FD18" i="2"/>
  <c r="FB18" i="2"/>
  <c r="EZ18" i="2"/>
  <c r="EL18" i="2"/>
  <c r="EI18" i="2"/>
  <c r="EJ18" i="2" s="1"/>
  <c r="EC18" i="2"/>
  <c r="ED18" i="2" s="1"/>
  <c r="EA18" i="2"/>
  <c r="EB18" i="2" s="1"/>
  <c r="DY18" i="2"/>
  <c r="DZ18" i="2" s="1"/>
  <c r="DQ18" i="2"/>
  <c r="DR18" i="2" s="1"/>
  <c r="DO18" i="2"/>
  <c r="DP18" i="2" s="1"/>
  <c r="DK18" i="2"/>
  <c r="DL18" i="2" s="1"/>
  <c r="DI18" i="2"/>
  <c r="DJ18" i="2" s="1"/>
  <c r="DG18" i="2"/>
  <c r="DH18" i="2" s="1"/>
  <c r="DE18" i="2"/>
  <c r="DF18" i="2" s="1"/>
  <c r="CJ18" i="2"/>
  <c r="DC18" i="2" s="1"/>
  <c r="DD18" i="2" s="1"/>
  <c r="CI18" i="2"/>
  <c r="CH18" i="2"/>
  <c r="CG18" i="2"/>
  <c r="CF18" i="2"/>
  <c r="CE18" i="2"/>
  <c r="CD18" i="2"/>
  <c r="CC18" i="2"/>
  <c r="CB18" i="2"/>
  <c r="CA18" i="2"/>
  <c r="BX18" i="2"/>
  <c r="BZ18" i="2" s="1"/>
  <c r="ET18" i="2" s="1"/>
  <c r="EU18" i="2" s="1"/>
  <c r="BW18" i="2"/>
  <c r="AO18" i="2"/>
  <c r="FD17" i="2"/>
  <c r="FB17" i="2"/>
  <c r="EZ17" i="2"/>
  <c r="EL17" i="2"/>
  <c r="EI17" i="2"/>
  <c r="EJ17" i="2" s="1"/>
  <c r="EC17" i="2"/>
  <c r="ED17" i="2" s="1"/>
  <c r="EB17" i="2"/>
  <c r="DY17" i="2"/>
  <c r="DZ17" i="2" s="1"/>
  <c r="DQ17" i="2"/>
  <c r="DR17" i="2" s="1"/>
  <c r="DO17" i="2"/>
  <c r="DP17" i="2" s="1"/>
  <c r="DK17" i="2"/>
  <c r="DL17" i="2" s="1"/>
  <c r="DI17" i="2"/>
  <c r="DJ17" i="2" s="1"/>
  <c r="DG17" i="2"/>
  <c r="DH17" i="2" s="1"/>
  <c r="DE17" i="2"/>
  <c r="DF17" i="2" s="1"/>
  <c r="CJ17" i="2"/>
  <c r="DC17" i="2" s="1"/>
  <c r="DD17" i="2" s="1"/>
  <c r="CI17" i="2"/>
  <c r="CH17" i="2"/>
  <c r="CG17" i="2"/>
  <c r="CF17" i="2"/>
  <c r="CE17" i="2"/>
  <c r="CD17" i="2"/>
  <c r="CC17" i="2"/>
  <c r="CB17" i="2"/>
  <c r="CA17" i="2"/>
  <c r="BZ17" i="2"/>
  <c r="CY17" i="2" s="1"/>
  <c r="CZ17" i="2" s="1"/>
  <c r="BY17" i="2"/>
  <c r="BX17" i="2"/>
  <c r="BW17" i="2"/>
  <c r="DM17" i="2" s="1"/>
  <c r="DN17" i="2" s="1"/>
  <c r="AO17" i="2"/>
  <c r="FD16" i="2"/>
  <c r="FB16" i="2"/>
  <c r="EZ16" i="2"/>
  <c r="EL16" i="2"/>
  <c r="EI16" i="2"/>
  <c r="EJ16" i="2" s="1"/>
  <c r="EC16" i="2"/>
  <c r="ED16" i="2" s="1"/>
  <c r="EB16" i="2"/>
  <c r="DY16" i="2"/>
  <c r="DZ16" i="2" s="1"/>
  <c r="DQ16" i="2"/>
  <c r="DR16" i="2" s="1"/>
  <c r="DO16" i="2"/>
  <c r="DP16" i="2" s="1"/>
  <c r="DK16" i="2"/>
  <c r="DL16" i="2" s="1"/>
  <c r="DI16" i="2"/>
  <c r="DJ16" i="2" s="1"/>
  <c r="DG16" i="2"/>
  <c r="DH16" i="2" s="1"/>
  <c r="DE16" i="2"/>
  <c r="DF16" i="2" s="1"/>
  <c r="CJ16" i="2"/>
  <c r="DC16" i="2" s="1"/>
  <c r="DD16" i="2" s="1"/>
  <c r="CI16" i="2"/>
  <c r="CH16" i="2"/>
  <c r="CE16" i="2"/>
  <c r="CF16" i="2" s="1"/>
  <c r="CB16" i="2"/>
  <c r="CD16" i="2" s="1"/>
  <c r="CA16" i="2"/>
  <c r="BX16" i="2"/>
  <c r="BZ16" i="2" s="1"/>
  <c r="CY16" i="2" s="1"/>
  <c r="CZ16" i="2" s="1"/>
  <c r="BW16" i="2"/>
  <c r="AO16" i="2"/>
  <c r="FD15" i="2"/>
  <c r="FB15" i="2"/>
  <c r="EZ15" i="2"/>
  <c r="EL15" i="2"/>
  <c r="EI15" i="2"/>
  <c r="EJ15" i="2" s="1"/>
  <c r="EC15" i="2"/>
  <c r="ED15" i="2" s="1"/>
  <c r="EB15" i="2"/>
  <c r="DY15" i="2"/>
  <c r="DZ15" i="2" s="1"/>
  <c r="DQ15" i="2"/>
  <c r="DR15" i="2" s="1"/>
  <c r="DO15" i="2"/>
  <c r="DP15" i="2" s="1"/>
  <c r="DK15" i="2"/>
  <c r="DL15" i="2" s="1"/>
  <c r="DI15" i="2"/>
  <c r="DJ15" i="2" s="1"/>
  <c r="DG15" i="2"/>
  <c r="DH15" i="2" s="1"/>
  <c r="DE15" i="2"/>
  <c r="DF15" i="2" s="1"/>
  <c r="CJ15" i="2"/>
  <c r="DC15" i="2" s="1"/>
  <c r="DD15" i="2" s="1"/>
  <c r="CI15" i="2"/>
  <c r="CH15" i="2"/>
  <c r="CF15" i="2"/>
  <c r="CE15" i="2"/>
  <c r="CG15" i="2" s="1"/>
  <c r="CB15" i="2"/>
  <c r="CC15" i="2" s="1"/>
  <c r="CA15" i="2"/>
  <c r="BZ15" i="2"/>
  <c r="CY15" i="2" s="1"/>
  <c r="CZ15" i="2" s="1"/>
  <c r="BX15" i="2"/>
  <c r="BY15" i="2" s="1"/>
  <c r="BW15" i="2"/>
  <c r="DM15" i="2" s="1"/>
  <c r="DN15" i="2" s="1"/>
  <c r="AO15" i="2"/>
  <c r="FD14" i="2"/>
  <c r="FB14" i="2"/>
  <c r="EZ14" i="2"/>
  <c r="EQ14" i="2"/>
  <c r="ER14" i="2" s="1"/>
  <c r="EL14" i="2"/>
  <c r="EI14" i="2"/>
  <c r="EJ14" i="2" s="1"/>
  <c r="EC14" i="2"/>
  <c r="ED14" i="2" s="1"/>
  <c r="EB14" i="2"/>
  <c r="DZ14" i="2"/>
  <c r="EE14" i="2" s="1"/>
  <c r="DY14" i="2"/>
  <c r="DQ14" i="2"/>
  <c r="DR14" i="2" s="1"/>
  <c r="DO14" i="2"/>
  <c r="DP14" i="2" s="1"/>
  <c r="DK14" i="2"/>
  <c r="DL14" i="2" s="1"/>
  <c r="DI14" i="2"/>
  <c r="DJ14" i="2" s="1"/>
  <c r="DG14" i="2"/>
  <c r="DH14" i="2" s="1"/>
  <c r="DE14" i="2"/>
  <c r="DF14" i="2" s="1"/>
  <c r="CW14" i="2"/>
  <c r="CX14" i="2" s="1"/>
  <c r="CJ14" i="2"/>
  <c r="DC14" i="2" s="1"/>
  <c r="DD14" i="2" s="1"/>
  <c r="CI14" i="2"/>
  <c r="CH14" i="2"/>
  <c r="CE14" i="2"/>
  <c r="CF14" i="2" s="1"/>
  <c r="CB14" i="2"/>
  <c r="CD14" i="2" s="1"/>
  <c r="CA14" i="2"/>
  <c r="BX14" i="2"/>
  <c r="BZ14" i="2" s="1"/>
  <c r="CY14" i="2" s="1"/>
  <c r="CZ14" i="2" s="1"/>
  <c r="AO14" i="2"/>
  <c r="FD13" i="2"/>
  <c r="FB13" i="2"/>
  <c r="EZ13" i="2"/>
  <c r="EL13" i="2"/>
  <c r="EI13" i="2"/>
  <c r="EJ13" i="2" s="1"/>
  <c r="EC13" i="2"/>
  <c r="ED13" i="2" s="1"/>
  <c r="EB13" i="2"/>
  <c r="DY13" i="2"/>
  <c r="DZ13" i="2" s="1"/>
  <c r="EE13" i="2" s="1"/>
  <c r="DQ13" i="2"/>
  <c r="DR13" i="2" s="1"/>
  <c r="DO13" i="2"/>
  <c r="DP13" i="2" s="1"/>
  <c r="DK13" i="2"/>
  <c r="DL13" i="2" s="1"/>
  <c r="DI13" i="2"/>
  <c r="DJ13" i="2" s="1"/>
  <c r="DG13" i="2"/>
  <c r="DH13" i="2" s="1"/>
  <c r="DE13" i="2"/>
  <c r="DF13" i="2" s="1"/>
  <c r="CJ13" i="2"/>
  <c r="DC13" i="2" s="1"/>
  <c r="DD13" i="2" s="1"/>
  <c r="CI13" i="2"/>
  <c r="CH13" i="2"/>
  <c r="CG13" i="2"/>
  <c r="CF13" i="2"/>
  <c r="CE13" i="2"/>
  <c r="CD13" i="2"/>
  <c r="CC13" i="2"/>
  <c r="CB13" i="2"/>
  <c r="CA13" i="2"/>
  <c r="BZ13" i="2"/>
  <c r="ET13" i="2" s="1"/>
  <c r="EU13" i="2" s="1"/>
  <c r="BY13" i="2"/>
  <c r="BX13" i="2"/>
  <c r="BW13" i="2"/>
  <c r="AO13" i="2"/>
  <c r="FD12" i="2"/>
  <c r="FB12" i="2"/>
  <c r="EZ12" i="2"/>
  <c r="EL12" i="2"/>
  <c r="EI12" i="2"/>
  <c r="EJ12" i="2" s="1"/>
  <c r="EC12" i="2"/>
  <c r="ED12" i="2" s="1"/>
  <c r="EA12" i="2"/>
  <c r="EB12" i="2" s="1"/>
  <c r="DY12" i="2"/>
  <c r="DZ12" i="2" s="1"/>
  <c r="DQ12" i="2"/>
  <c r="DR12" i="2" s="1"/>
  <c r="DO12" i="2"/>
  <c r="DP12" i="2" s="1"/>
  <c r="DK12" i="2"/>
  <c r="DL12" i="2" s="1"/>
  <c r="DI12" i="2"/>
  <c r="DJ12" i="2" s="1"/>
  <c r="DG12" i="2"/>
  <c r="DH12" i="2" s="1"/>
  <c r="DE12" i="2"/>
  <c r="DF12" i="2" s="1"/>
  <c r="CJ12" i="2"/>
  <c r="DC12" i="2" s="1"/>
  <c r="DD12" i="2" s="1"/>
  <c r="CI12" i="2"/>
  <c r="CH12" i="2"/>
  <c r="CE12" i="2"/>
  <c r="CF12" i="2" s="1"/>
  <c r="CB12" i="2"/>
  <c r="CD12" i="2" s="1"/>
  <c r="CA12" i="2"/>
  <c r="BX12" i="2"/>
  <c r="BZ12" i="2" s="1"/>
  <c r="ET12" i="2" s="1"/>
  <c r="EU12" i="2" s="1"/>
  <c r="BW12" i="2"/>
  <c r="AO12" i="2"/>
  <c r="FD11" i="2"/>
  <c r="FB11" i="2"/>
  <c r="EZ11" i="2"/>
  <c r="EL11" i="2"/>
  <c r="EI11" i="2"/>
  <c r="EJ11" i="2" s="1"/>
  <c r="EC11" i="2"/>
  <c r="ED11" i="2" s="1"/>
  <c r="EB11" i="2"/>
  <c r="DY11" i="2"/>
  <c r="DZ11" i="2" s="1"/>
  <c r="DQ11" i="2"/>
  <c r="DR11" i="2" s="1"/>
  <c r="DO11" i="2"/>
  <c r="DP11" i="2" s="1"/>
  <c r="DK11" i="2"/>
  <c r="DL11" i="2" s="1"/>
  <c r="DI11" i="2"/>
  <c r="DJ11" i="2" s="1"/>
  <c r="DG11" i="2"/>
  <c r="DH11" i="2" s="1"/>
  <c r="DE11" i="2"/>
  <c r="DF11" i="2" s="1"/>
  <c r="CJ11" i="2"/>
  <c r="DC11" i="2" s="1"/>
  <c r="DD11" i="2" s="1"/>
  <c r="CI11" i="2"/>
  <c r="CH11" i="2"/>
  <c r="CF11" i="2"/>
  <c r="CE11" i="2"/>
  <c r="CG11" i="2" s="1"/>
  <c r="CB11" i="2"/>
  <c r="CC11" i="2" s="1"/>
  <c r="CA11" i="2"/>
  <c r="BZ11" i="2"/>
  <c r="CY11" i="2" s="1"/>
  <c r="CZ11" i="2" s="1"/>
  <c r="BX11" i="2"/>
  <c r="BY11" i="2" s="1"/>
  <c r="BW11" i="2"/>
  <c r="DM11" i="2" s="1"/>
  <c r="DN11" i="2" s="1"/>
  <c r="AO11" i="2"/>
  <c r="FD10" i="2"/>
  <c r="FB10" i="2"/>
  <c r="EZ10" i="2"/>
  <c r="EL10" i="2"/>
  <c r="EI10" i="2"/>
  <c r="EJ10" i="2" s="1"/>
  <c r="EC10" i="2"/>
  <c r="ED10" i="2" s="1"/>
  <c r="EA10" i="2"/>
  <c r="EB10" i="2" s="1"/>
  <c r="DY10" i="2"/>
  <c r="DZ10" i="2" s="1"/>
  <c r="DR10" i="2"/>
  <c r="DQ10" i="2"/>
  <c r="DP10" i="2"/>
  <c r="DO10" i="2"/>
  <c r="DL10" i="2"/>
  <c r="DK10" i="2"/>
  <c r="DJ10" i="2"/>
  <c r="DI10" i="2"/>
  <c r="DH10" i="2"/>
  <c r="DG10" i="2"/>
  <c r="DF10" i="2"/>
  <c r="DE10" i="2"/>
  <c r="CJ10" i="2"/>
  <c r="DC10" i="2" s="1"/>
  <c r="DD10" i="2" s="1"/>
  <c r="CI10" i="2"/>
  <c r="CH10" i="2"/>
  <c r="CE10" i="2"/>
  <c r="CG10" i="2" s="1"/>
  <c r="CA10" i="2"/>
  <c r="BZ10" i="2"/>
  <c r="BY10" i="2"/>
  <c r="BX10" i="2"/>
  <c r="BW10" i="2"/>
  <c r="EW10" i="2" s="1"/>
  <c r="EX10" i="2" s="1"/>
  <c r="AO10" i="2"/>
  <c r="CB10" i="2" s="1"/>
  <c r="FD9" i="2"/>
  <c r="FB9" i="2"/>
  <c r="EZ9" i="2"/>
  <c r="EL9" i="2"/>
  <c r="EI9" i="2"/>
  <c r="EJ9" i="2" s="1"/>
  <c r="ED9" i="2"/>
  <c r="EB9" i="2"/>
  <c r="DY9" i="2"/>
  <c r="DZ9" i="2" s="1"/>
  <c r="DQ9" i="2"/>
  <c r="DR9" i="2" s="1"/>
  <c r="DO9" i="2"/>
  <c r="DP9" i="2" s="1"/>
  <c r="DK9" i="2"/>
  <c r="DL9" i="2" s="1"/>
  <c r="DI9" i="2"/>
  <c r="DJ9" i="2" s="1"/>
  <c r="DG9" i="2"/>
  <c r="DH9" i="2" s="1"/>
  <c r="DE9" i="2"/>
  <c r="DF9" i="2" s="1"/>
  <c r="CJ9" i="2"/>
  <c r="DC9" i="2" s="1"/>
  <c r="DD9" i="2" s="1"/>
  <c r="CI9" i="2"/>
  <c r="CH9" i="2"/>
  <c r="CE9" i="2"/>
  <c r="CG9" i="2" s="1"/>
  <c r="CB9" i="2"/>
  <c r="CC9" i="2" s="1"/>
  <c r="CA9" i="2"/>
  <c r="BX9" i="2"/>
  <c r="BW9" i="2"/>
  <c r="AO9" i="2"/>
  <c r="FD8" i="2"/>
  <c r="FB8" i="2"/>
  <c r="EZ8" i="2"/>
  <c r="EQ8" i="2"/>
  <c r="ER8" i="2" s="1"/>
  <c r="EL8" i="2"/>
  <c r="EI8" i="2"/>
  <c r="EJ8" i="2" s="1"/>
  <c r="EC8" i="2"/>
  <c r="ED8" i="2" s="1"/>
  <c r="EA8" i="2"/>
  <c r="EB8" i="2" s="1"/>
  <c r="DY8" i="2"/>
  <c r="DZ8" i="2" s="1"/>
  <c r="DR8" i="2"/>
  <c r="DQ8" i="2"/>
  <c r="DP8" i="2"/>
  <c r="DO8" i="2"/>
  <c r="DL8" i="2"/>
  <c r="DK8" i="2"/>
  <c r="DJ8" i="2"/>
  <c r="DI8" i="2"/>
  <c r="DH8" i="2"/>
  <c r="DG8" i="2"/>
  <c r="DF8" i="2"/>
  <c r="DE8" i="2"/>
  <c r="CW8" i="2"/>
  <c r="CX8" i="2" s="1"/>
  <c r="CJ8" i="2"/>
  <c r="DC8" i="2" s="1"/>
  <c r="DD8" i="2" s="1"/>
  <c r="CI8" i="2"/>
  <c r="CH8" i="2"/>
  <c r="CE8" i="2"/>
  <c r="CG8" i="2" s="1"/>
  <c r="CD8" i="2"/>
  <c r="CC8" i="2"/>
  <c r="CA8" i="2"/>
  <c r="BX8" i="2"/>
  <c r="BZ8" i="2" s="1"/>
  <c r="AO8" i="2"/>
  <c r="FD7" i="2"/>
  <c r="FB7" i="2"/>
  <c r="EZ7" i="2"/>
  <c r="EL7" i="2"/>
  <c r="EI7" i="2"/>
  <c r="EJ7" i="2" s="1"/>
  <c r="ED7" i="2"/>
  <c r="EB7" i="2"/>
  <c r="DY7" i="2"/>
  <c r="DZ7" i="2" s="1"/>
  <c r="DR7" i="2"/>
  <c r="DQ7" i="2"/>
  <c r="DP7" i="2"/>
  <c r="DO7" i="2"/>
  <c r="DL7" i="2"/>
  <c r="DK7" i="2"/>
  <c r="DJ7" i="2"/>
  <c r="DI7" i="2"/>
  <c r="DH7" i="2"/>
  <c r="DG7" i="2"/>
  <c r="DF7" i="2"/>
  <c r="DE7" i="2"/>
  <c r="CJ7" i="2"/>
  <c r="DC7" i="2" s="1"/>
  <c r="DD7" i="2" s="1"/>
  <c r="CI7" i="2"/>
  <c r="CH7" i="2"/>
  <c r="CE7" i="2"/>
  <c r="CG7" i="2" s="1"/>
  <c r="CD7" i="2"/>
  <c r="CC7" i="2"/>
  <c r="CB7" i="2"/>
  <c r="CA7" i="2"/>
  <c r="BX7" i="2"/>
  <c r="BW7" i="2"/>
  <c r="AO7" i="2"/>
  <c r="FD6" i="2"/>
  <c r="FB6" i="2"/>
  <c r="EZ6" i="2"/>
  <c r="EL6" i="2"/>
  <c r="EI6" i="2"/>
  <c r="EJ6" i="2" s="1"/>
  <c r="ED6" i="2"/>
  <c r="EB6" i="2"/>
  <c r="DY6" i="2"/>
  <c r="DZ6" i="2" s="1"/>
  <c r="DQ6" i="2"/>
  <c r="DR6" i="2" s="1"/>
  <c r="DO6" i="2"/>
  <c r="DP6" i="2" s="1"/>
  <c r="DK6" i="2"/>
  <c r="DL6" i="2" s="1"/>
  <c r="DI6" i="2"/>
  <c r="DJ6" i="2" s="1"/>
  <c r="DG6" i="2"/>
  <c r="DH6" i="2" s="1"/>
  <c r="DE6" i="2"/>
  <c r="DF6" i="2" s="1"/>
  <c r="CJ6" i="2"/>
  <c r="DC6" i="2" s="1"/>
  <c r="DD6" i="2" s="1"/>
  <c r="CI6" i="2"/>
  <c r="CH6" i="2"/>
  <c r="CF6" i="2"/>
  <c r="CE6" i="2"/>
  <c r="CG6" i="2" s="1"/>
  <c r="CD6" i="2"/>
  <c r="DA6" i="2" s="1"/>
  <c r="DB6" i="2" s="1"/>
  <c r="CB6" i="2"/>
  <c r="CC6" i="2" s="1"/>
  <c r="CA6" i="2"/>
  <c r="BX6" i="2"/>
  <c r="BW6" i="2"/>
  <c r="AO6" i="2"/>
  <c r="FD5" i="2"/>
  <c r="FB5" i="2"/>
  <c r="EZ5" i="2"/>
  <c r="EL5" i="2"/>
  <c r="EI5" i="2"/>
  <c r="EJ5" i="2" s="1"/>
  <c r="EC5" i="2"/>
  <c r="ED5" i="2" s="1"/>
  <c r="EA5" i="2"/>
  <c r="EB5" i="2" s="1"/>
  <c r="EE5" i="2" s="1"/>
  <c r="DY5" i="2"/>
  <c r="DZ5" i="2" s="1"/>
  <c r="DR5" i="2"/>
  <c r="DQ5" i="2"/>
  <c r="DP5" i="2"/>
  <c r="DO5" i="2"/>
  <c r="DL5" i="2"/>
  <c r="DK5" i="2"/>
  <c r="DJ5" i="2"/>
  <c r="DI5" i="2"/>
  <c r="DH5" i="2"/>
  <c r="DG5" i="2"/>
  <c r="DF5" i="2"/>
  <c r="DE5" i="2"/>
  <c r="CJ5" i="2"/>
  <c r="DC5" i="2" s="1"/>
  <c r="DD5" i="2" s="1"/>
  <c r="CI5" i="2"/>
  <c r="CH5" i="2"/>
  <c r="CG5" i="2"/>
  <c r="CF5" i="2"/>
  <c r="CE5" i="2"/>
  <c r="CD5" i="2"/>
  <c r="CC5" i="2"/>
  <c r="CB5" i="2"/>
  <c r="CA5" i="2"/>
  <c r="BX5" i="2"/>
  <c r="BW5" i="2"/>
  <c r="AO5" i="2"/>
  <c r="FD4" i="2"/>
  <c r="FB4" i="2"/>
  <c r="EZ4" i="2"/>
  <c r="EL4" i="2"/>
  <c r="EI4" i="2"/>
  <c r="EJ4" i="2" s="1"/>
  <c r="EC4" i="2"/>
  <c r="ED4" i="2" s="1"/>
  <c r="EA4" i="2"/>
  <c r="EB4" i="2" s="1"/>
  <c r="DY4" i="2"/>
  <c r="DZ4" i="2" s="1"/>
  <c r="DQ4" i="2"/>
  <c r="DR4" i="2" s="1"/>
  <c r="DO4" i="2"/>
  <c r="DP4" i="2" s="1"/>
  <c r="DK4" i="2"/>
  <c r="DL4" i="2" s="1"/>
  <c r="DJ4" i="2"/>
  <c r="DH4" i="2"/>
  <c r="DF4" i="2"/>
  <c r="CJ4" i="2"/>
  <c r="DC4" i="2" s="1"/>
  <c r="DD4" i="2" s="1"/>
  <c r="CI4" i="2"/>
  <c r="CH4" i="2"/>
  <c r="CE4" i="2"/>
  <c r="CB4" i="2"/>
  <c r="CD4" i="2" s="1"/>
  <c r="CA4" i="2"/>
  <c r="BX4" i="2"/>
  <c r="BZ4" i="2" s="1"/>
  <c r="CY4" i="2" s="1"/>
  <c r="CZ4" i="2" s="1"/>
  <c r="BW4" i="2"/>
  <c r="AO4" i="2"/>
  <c r="EE18" i="2" l="1"/>
  <c r="CY12" i="2"/>
  <c r="CZ12" i="2" s="1"/>
  <c r="FE30" i="2"/>
  <c r="CG56" i="2"/>
  <c r="CF56" i="2"/>
  <c r="CD60" i="2"/>
  <c r="CC60" i="2"/>
  <c r="BZ60" i="2"/>
  <c r="BY60" i="2"/>
  <c r="CF60" i="2"/>
  <c r="CG60" i="2"/>
  <c r="BY63" i="2"/>
  <c r="BZ63" i="2"/>
  <c r="BZ70" i="2"/>
  <c r="CY70" i="2" s="1"/>
  <c r="CZ70" i="2" s="1"/>
  <c r="BY70" i="2"/>
  <c r="BZ71" i="2"/>
  <c r="BY71" i="2"/>
  <c r="CF78" i="2"/>
  <c r="CG78" i="2"/>
  <c r="BZ85" i="2"/>
  <c r="BY85" i="2"/>
  <c r="BY4" i="2"/>
  <c r="EE4" i="2"/>
  <c r="EE6" i="2"/>
  <c r="DA8" i="2"/>
  <c r="DB8" i="2" s="1"/>
  <c r="CF8" i="2"/>
  <c r="CD9" i="2"/>
  <c r="DA9" i="2" s="1"/>
  <c r="DB9" i="2" s="1"/>
  <c r="CF9" i="2"/>
  <c r="BY12" i="2"/>
  <c r="EW12" i="2" s="1"/>
  <c r="EX12" i="2" s="1"/>
  <c r="EE12" i="2"/>
  <c r="BY14" i="2"/>
  <c r="EW14" i="2" s="1"/>
  <c r="EX14" i="2" s="1"/>
  <c r="BY16" i="2"/>
  <c r="EE16" i="2"/>
  <c r="BY18" i="2"/>
  <c r="EW18" i="2" s="1"/>
  <c r="EX18" i="2" s="1"/>
  <c r="BY19" i="2"/>
  <c r="CG19" i="2"/>
  <c r="BZ24" i="2"/>
  <c r="CY24" i="2" s="1"/>
  <c r="CZ24" i="2" s="1"/>
  <c r="CF24" i="2"/>
  <c r="EE24" i="2"/>
  <c r="EN25" i="2"/>
  <c r="EO25" i="2" s="1"/>
  <c r="FE25" i="2" s="1"/>
  <c r="EE26" i="2"/>
  <c r="CF27" i="2"/>
  <c r="BY29" i="2"/>
  <c r="CF31" i="2"/>
  <c r="BY33" i="2"/>
  <c r="CG34" i="2"/>
  <c r="DM36" i="2"/>
  <c r="DN36" i="2" s="1"/>
  <c r="DA36" i="2"/>
  <c r="DB36" i="2" s="1"/>
  <c r="CW36" i="2"/>
  <c r="CX36" i="2" s="1"/>
  <c r="EE38" i="2"/>
  <c r="CD39" i="2"/>
  <c r="DA39" i="2" s="1"/>
  <c r="DB39" i="2" s="1"/>
  <c r="CF39" i="2"/>
  <c r="CF40" i="2"/>
  <c r="EE40" i="2"/>
  <c r="EW41" i="2"/>
  <c r="EX41" i="2" s="1"/>
  <c r="CF43" i="2"/>
  <c r="EE44" i="2"/>
  <c r="EE45" i="2"/>
  <c r="EE47" i="2"/>
  <c r="EE48" i="2"/>
  <c r="DA49" i="2"/>
  <c r="DB49" i="2" s="1"/>
  <c r="CF49" i="2"/>
  <c r="BY51" i="2"/>
  <c r="EE62" i="2"/>
  <c r="CY64" i="2"/>
  <c r="CZ64" i="2" s="1"/>
  <c r="EN64" i="2"/>
  <c r="EO64" i="2" s="1"/>
  <c r="FE64" i="2" s="1"/>
  <c r="ET64" i="2"/>
  <c r="EU64" i="2" s="1"/>
  <c r="BZ65" i="2"/>
  <c r="BY65" i="2"/>
  <c r="BY72" i="2"/>
  <c r="BZ72" i="2"/>
  <c r="CY72" i="2" s="1"/>
  <c r="CZ72" i="2" s="1"/>
  <c r="CG72" i="2"/>
  <c r="CF72" i="2"/>
  <c r="BZ82" i="2"/>
  <c r="BY82" i="2"/>
  <c r="EE85" i="2"/>
  <c r="EE57" i="2"/>
  <c r="EW63" i="2"/>
  <c r="EX63" i="2" s="1"/>
  <c r="DA63" i="2"/>
  <c r="DB63" i="2" s="1"/>
  <c r="DM64" i="2"/>
  <c r="DN64" i="2" s="1"/>
  <c r="DA65" i="2"/>
  <c r="DB65" i="2" s="1"/>
  <c r="EE66" i="2"/>
  <c r="DA69" i="2"/>
  <c r="DB69" i="2" s="1"/>
  <c r="EW70" i="2"/>
  <c r="EX70" i="2" s="1"/>
  <c r="CY79" i="2"/>
  <c r="CZ79" i="2" s="1"/>
  <c r="DA80" i="2"/>
  <c r="DB80" i="2" s="1"/>
  <c r="EW85" i="2"/>
  <c r="EX85" i="2" s="1"/>
  <c r="DA87" i="2"/>
  <c r="DB87" i="2" s="1"/>
  <c r="CC4" i="2"/>
  <c r="DA5" i="2"/>
  <c r="DB5" i="2" s="1"/>
  <c r="CF7" i="2"/>
  <c r="EE7" i="2"/>
  <c r="BY8" i="2"/>
  <c r="EE8" i="2"/>
  <c r="EE9" i="2"/>
  <c r="CF10" i="2"/>
  <c r="EE10" i="2"/>
  <c r="EW11" i="2"/>
  <c r="EX11" i="2" s="1"/>
  <c r="EQ11" i="2"/>
  <c r="ER11" i="2" s="1"/>
  <c r="CC12" i="2"/>
  <c r="DA13" i="2"/>
  <c r="DB13" i="2" s="1"/>
  <c r="CY13" i="2"/>
  <c r="CZ13" i="2" s="1"/>
  <c r="CC14" i="2"/>
  <c r="DM14" i="2" s="1"/>
  <c r="DN14" i="2" s="1"/>
  <c r="CG14" i="2"/>
  <c r="DA14" i="2" s="1"/>
  <c r="DB14" i="2" s="1"/>
  <c r="EW15" i="2"/>
  <c r="EX15" i="2" s="1"/>
  <c r="EQ15" i="2"/>
  <c r="ER15" i="2" s="1"/>
  <c r="CC16" i="2"/>
  <c r="DA17" i="2"/>
  <c r="DB17" i="2" s="1"/>
  <c r="EW17" i="2"/>
  <c r="EX17" i="2" s="1"/>
  <c r="DM18" i="2"/>
  <c r="DN18" i="2" s="1"/>
  <c r="DA18" i="2"/>
  <c r="DB18" i="2" s="1"/>
  <c r="CW18" i="2"/>
  <c r="CX18" i="2" s="1"/>
  <c r="EW20" i="2"/>
  <c r="EX20" i="2" s="1"/>
  <c r="CC21" i="2"/>
  <c r="CD21" i="2"/>
  <c r="EE11" i="2"/>
  <c r="EE15" i="2"/>
  <c r="DM16" i="2"/>
  <c r="DN16" i="2" s="1"/>
  <c r="EQ17" i="2"/>
  <c r="ER17" i="2" s="1"/>
  <c r="DA19" i="2"/>
  <c r="DB19" i="2" s="1"/>
  <c r="EE20" i="2"/>
  <c r="CG21" i="2"/>
  <c r="CF21" i="2"/>
  <c r="DM22" i="2"/>
  <c r="DN22" i="2" s="1"/>
  <c r="EQ22" i="2"/>
  <c r="ER22" i="2" s="1"/>
  <c r="CG23" i="2"/>
  <c r="CF23" i="2"/>
  <c r="DM24" i="2"/>
  <c r="DN24" i="2" s="1"/>
  <c r="EQ24" i="2"/>
  <c r="ER24" i="2" s="1"/>
  <c r="EE21" i="2"/>
  <c r="DA22" i="2"/>
  <c r="DB22" i="2" s="1"/>
  <c r="EE23" i="2"/>
  <c r="EW24" i="2"/>
  <c r="EX24" i="2" s="1"/>
  <c r="CY25" i="2"/>
  <c r="CZ25" i="2" s="1"/>
  <c r="CC29" i="2"/>
  <c r="CY30" i="2"/>
  <c r="CZ30" i="2" s="1"/>
  <c r="CC33" i="2"/>
  <c r="DA34" i="2"/>
  <c r="DB34" i="2" s="1"/>
  <c r="BY34" i="2"/>
  <c r="EW34" i="2" s="1"/>
  <c r="EX34" i="2" s="1"/>
  <c r="CF35" i="2"/>
  <c r="EW35" i="2"/>
  <c r="EX35" i="2" s="1"/>
  <c r="EE50" i="2"/>
  <c r="EE28" i="2"/>
  <c r="EE32" i="2"/>
  <c r="ET37" i="2"/>
  <c r="EU37" i="2" s="1"/>
  <c r="CY37" i="2"/>
  <c r="CZ37" i="2" s="1"/>
  <c r="EW43" i="2"/>
  <c r="EX43" i="2" s="1"/>
  <c r="ET45" i="2"/>
  <c r="EU45" i="2" s="1"/>
  <c r="EW47" i="2"/>
  <c r="EX47" i="2" s="1"/>
  <c r="EN59" i="2"/>
  <c r="EO59" i="2" s="1"/>
  <c r="FE59" i="2" s="1"/>
  <c r="EQ70" i="2"/>
  <c r="ER70" i="2" s="1"/>
  <c r="CF71" i="2"/>
  <c r="CG71" i="2"/>
  <c r="DA37" i="2"/>
  <c r="DB37" i="2" s="1"/>
  <c r="EE39" i="2"/>
  <c r="BZ41" i="2"/>
  <c r="CY41" i="2" s="1"/>
  <c r="CZ41" i="2" s="1"/>
  <c r="CF41" i="2"/>
  <c r="DM41" i="2" s="1"/>
  <c r="DN41" i="2" s="1"/>
  <c r="EE41" i="2"/>
  <c r="DA42" i="2"/>
  <c r="DB42" i="2" s="1"/>
  <c r="CY42" i="2"/>
  <c r="CZ42" i="2" s="1"/>
  <c r="BY44" i="2"/>
  <c r="DM44" i="2" s="1"/>
  <c r="DN44" i="2" s="1"/>
  <c r="DS44" i="2" s="1"/>
  <c r="EF44" i="2" s="1"/>
  <c r="BY45" i="2"/>
  <c r="EW45" i="2" s="1"/>
  <c r="EX45" i="2" s="1"/>
  <c r="CC45" i="2"/>
  <c r="CG45" i="2"/>
  <c r="DA45" i="2" s="1"/>
  <c r="DB45" i="2" s="1"/>
  <c r="EN45" i="2"/>
  <c r="EO45" i="2" s="1"/>
  <c r="FE45" i="2" s="1"/>
  <c r="DM46" i="2"/>
  <c r="DN46" i="2" s="1"/>
  <c r="BY46" i="2"/>
  <c r="CY46" i="2"/>
  <c r="CZ46" i="2" s="1"/>
  <c r="EQ47" i="2"/>
  <c r="ER47" i="2" s="1"/>
  <c r="EW48" i="2"/>
  <c r="EX48" i="2" s="1"/>
  <c r="BY48" i="2"/>
  <c r="DM48" i="2" s="1"/>
  <c r="DN48" i="2" s="1"/>
  <c r="DS48" i="2" s="1"/>
  <c r="EF48" i="2" s="1"/>
  <c r="EE49" i="2"/>
  <c r="EQ50" i="2"/>
  <c r="ER50" i="2" s="1"/>
  <c r="CC51" i="2"/>
  <c r="CG51" i="2"/>
  <c r="DA51" i="2" s="1"/>
  <c r="DB51" i="2" s="1"/>
  <c r="BZ52" i="2"/>
  <c r="CY52" i="2" s="1"/>
  <c r="CZ52" i="2" s="1"/>
  <c r="CF52" i="2"/>
  <c r="DM52" i="2" s="1"/>
  <c r="DN52" i="2" s="1"/>
  <c r="EE52" i="2"/>
  <c r="BY53" i="2"/>
  <c r="CC53" i="2"/>
  <c r="CG53" i="2"/>
  <c r="DA53" i="2" s="1"/>
  <c r="DB53" i="2" s="1"/>
  <c r="CD54" i="2"/>
  <c r="DA54" i="2" s="1"/>
  <c r="DB54" i="2" s="1"/>
  <c r="CF54" i="2"/>
  <c r="EW55" i="2"/>
  <c r="EX55" i="2" s="1"/>
  <c r="DA55" i="2"/>
  <c r="DB55" i="2" s="1"/>
  <c r="EW58" i="2"/>
  <c r="EX58" i="2" s="1"/>
  <c r="CF58" i="2"/>
  <c r="EE58" i="2"/>
  <c r="DA59" i="2"/>
  <c r="DB59" i="2" s="1"/>
  <c r="CY59" i="2"/>
  <c r="CZ59" i="2" s="1"/>
  <c r="EE61" i="2"/>
  <c r="CC62" i="2"/>
  <c r="DM62" i="2" s="1"/>
  <c r="DN62" i="2" s="1"/>
  <c r="CG62" i="2"/>
  <c r="DA62" i="2" s="1"/>
  <c r="DB62" i="2" s="1"/>
  <c r="EE63" i="2"/>
  <c r="EE64" i="2"/>
  <c r="EQ64" i="2"/>
  <c r="ER64" i="2" s="1"/>
  <c r="EW64" i="2"/>
  <c r="EX64" i="2" s="1"/>
  <c r="CC65" i="2"/>
  <c r="DM65" i="2" s="1"/>
  <c r="DN65" i="2" s="1"/>
  <c r="ET65" i="2"/>
  <c r="EU65" i="2" s="1"/>
  <c r="BY67" i="2"/>
  <c r="CD68" i="2"/>
  <c r="DA68" i="2" s="1"/>
  <c r="DB68" i="2" s="1"/>
  <c r="CF68" i="2"/>
  <c r="EE68" i="2"/>
  <c r="CD71" i="2"/>
  <c r="CC71" i="2"/>
  <c r="EE72" i="2"/>
  <c r="DM80" i="2"/>
  <c r="DN80" i="2" s="1"/>
  <c r="EN80" i="2"/>
  <c r="EO80" i="2" s="1"/>
  <c r="FE80" i="2" s="1"/>
  <c r="EE71" i="2"/>
  <c r="EW72" i="2"/>
  <c r="EX72" i="2" s="1"/>
  <c r="CC73" i="2"/>
  <c r="BY76" i="2"/>
  <c r="DA77" i="2"/>
  <c r="DB77" i="2" s="1"/>
  <c r="CF77" i="2"/>
  <c r="EE77" i="2"/>
  <c r="DA78" i="2"/>
  <c r="DB78" i="2" s="1"/>
  <c r="BY78" i="2"/>
  <c r="EN78" i="2"/>
  <c r="EO78" i="2" s="1"/>
  <c r="FE78" i="2" s="1"/>
  <c r="ET78" i="2"/>
  <c r="EU78" i="2" s="1"/>
  <c r="CC79" i="2"/>
  <c r="EW80" i="2"/>
  <c r="EX80" i="2" s="1"/>
  <c r="CY80" i="2"/>
  <c r="CZ80" i="2" s="1"/>
  <c r="CC82" i="2"/>
  <c r="CG82" i="2"/>
  <c r="DA82" i="2" s="1"/>
  <c r="DB82" i="2" s="1"/>
  <c r="EE82" i="2"/>
  <c r="EE83" i="2"/>
  <c r="CC85" i="2"/>
  <c r="DM85" i="2" s="1"/>
  <c r="DN85" i="2" s="1"/>
  <c r="CG85" i="2"/>
  <c r="DA85" i="2" s="1"/>
  <c r="DB85" i="2" s="1"/>
  <c r="CW85" i="2"/>
  <c r="CX85" i="2" s="1"/>
  <c r="CF86" i="2"/>
  <c r="BY87" i="2"/>
  <c r="DM87" i="2" s="1"/>
  <c r="DN87" i="2" s="1"/>
  <c r="EW4" i="2"/>
  <c r="EX4" i="2" s="1"/>
  <c r="EQ4" i="2"/>
  <c r="ER4" i="2" s="1"/>
  <c r="CW4" i="2"/>
  <c r="CX4" i="2" s="1"/>
  <c r="CF4" i="2"/>
  <c r="DM4" i="2" s="1"/>
  <c r="DN4" i="2" s="1"/>
  <c r="CG4" i="2"/>
  <c r="DA4" i="2" s="1"/>
  <c r="DB4" i="2" s="1"/>
  <c r="BY5" i="2"/>
  <c r="BZ5" i="2"/>
  <c r="BY6" i="2"/>
  <c r="BZ6" i="2"/>
  <c r="BY7" i="2"/>
  <c r="BZ7" i="2"/>
  <c r="ET8" i="2"/>
  <c r="EU8" i="2" s="1"/>
  <c r="EN8" i="2"/>
  <c r="EO8" i="2" s="1"/>
  <c r="FE8" i="2" s="1"/>
  <c r="CY8" i="2"/>
  <c r="CZ8" i="2" s="1"/>
  <c r="DS14" i="2"/>
  <c r="BY9" i="2"/>
  <c r="BZ9" i="2"/>
  <c r="CC10" i="2"/>
  <c r="CD10" i="2"/>
  <c r="DA10" i="2" s="1"/>
  <c r="DB10" i="2" s="1"/>
  <c r="ET10" i="2"/>
  <c r="EU10" i="2" s="1"/>
  <c r="EN10" i="2"/>
  <c r="EO10" i="2" s="1"/>
  <c r="FE10" i="2" s="1"/>
  <c r="CY10" i="2"/>
  <c r="CZ10" i="2" s="1"/>
  <c r="ET4" i="2"/>
  <c r="EU4" i="2" s="1"/>
  <c r="EN4" i="2"/>
  <c r="EO4" i="2" s="1"/>
  <c r="FE4" i="2" s="1"/>
  <c r="EW5" i="2"/>
  <c r="EX5" i="2" s="1"/>
  <c r="EW6" i="2"/>
  <c r="EX6" i="2" s="1"/>
  <c r="EW7" i="2"/>
  <c r="EX7" i="2" s="1"/>
  <c r="DA7" i="2"/>
  <c r="DB7" i="2" s="1"/>
  <c r="EW8" i="2"/>
  <c r="EX8" i="2" s="1"/>
  <c r="FF8" i="2" s="1"/>
  <c r="FG8" i="2" s="1"/>
  <c r="DM8" i="2"/>
  <c r="DN8" i="2" s="1"/>
  <c r="DS8" i="2" s="1"/>
  <c r="EF8" i="2" s="1"/>
  <c r="EW9" i="2"/>
  <c r="EX9" i="2" s="1"/>
  <c r="CD11" i="2"/>
  <c r="DA11" i="2" s="1"/>
  <c r="DB11" i="2" s="1"/>
  <c r="CG12" i="2"/>
  <c r="DA12" i="2" s="1"/>
  <c r="DB12" i="2" s="1"/>
  <c r="CW12" i="2"/>
  <c r="CX12" i="2" s="1"/>
  <c r="DM12" i="2"/>
  <c r="DN12" i="2" s="1"/>
  <c r="EN12" i="2"/>
  <c r="EO12" i="2" s="1"/>
  <c r="FE12" i="2" s="1"/>
  <c r="EW13" i="2"/>
  <c r="EX13" i="2" s="1"/>
  <c r="EQ13" i="2"/>
  <c r="ER13" i="2" s="1"/>
  <c r="CW13" i="2"/>
  <c r="CX13" i="2" s="1"/>
  <c r="DM13" i="2"/>
  <c r="DN13" i="2" s="1"/>
  <c r="CD15" i="2"/>
  <c r="DA15" i="2" s="1"/>
  <c r="DB15" i="2" s="1"/>
  <c r="ET16" i="2"/>
  <c r="EU16" i="2" s="1"/>
  <c r="EN16" i="2"/>
  <c r="EO16" i="2" s="1"/>
  <c r="FE16" i="2" s="1"/>
  <c r="CG16" i="2"/>
  <c r="DA16" i="2" s="1"/>
  <c r="DB16" i="2" s="1"/>
  <c r="CW16" i="2"/>
  <c r="CX16" i="2" s="1"/>
  <c r="EE17" i="2"/>
  <c r="EN17" i="2"/>
  <c r="EO17" i="2" s="1"/>
  <c r="FE17" i="2" s="1"/>
  <c r="ET17" i="2"/>
  <c r="EU17" i="2" s="1"/>
  <c r="FF17" i="2" s="1"/>
  <c r="CY18" i="2"/>
  <c r="CZ18" i="2" s="1"/>
  <c r="DS18" i="2" s="1"/>
  <c r="EF18" i="2" s="1"/>
  <c r="EQ18" i="2"/>
  <c r="ER18" i="2" s="1"/>
  <c r="ET19" i="2"/>
  <c r="EU19" i="2" s="1"/>
  <c r="EN19" i="2"/>
  <c r="EO19" i="2" s="1"/>
  <c r="FE19" i="2" s="1"/>
  <c r="CY19" i="2"/>
  <c r="CZ19" i="2" s="1"/>
  <c r="DM20" i="2"/>
  <c r="DN20" i="2" s="1"/>
  <c r="BZ20" i="2"/>
  <c r="DA21" i="2"/>
  <c r="DB21" i="2" s="1"/>
  <c r="EW23" i="2"/>
  <c r="EX23" i="2" s="1"/>
  <c r="DM23" i="2"/>
  <c r="DN23" i="2" s="1"/>
  <c r="DM28" i="2"/>
  <c r="DN28" i="2" s="1"/>
  <c r="CY29" i="2"/>
  <c r="CZ29" i="2" s="1"/>
  <c r="ET29" i="2"/>
  <c r="EU29" i="2" s="1"/>
  <c r="EN29" i="2"/>
  <c r="EO29" i="2" s="1"/>
  <c r="CD30" i="2"/>
  <c r="CC30" i="2"/>
  <c r="DM32" i="2"/>
  <c r="DN32" i="2" s="1"/>
  <c r="ET33" i="2"/>
  <c r="EU33" i="2" s="1"/>
  <c r="EN33" i="2"/>
  <c r="EO33" i="2" s="1"/>
  <c r="CY33" i="2"/>
  <c r="CZ33" i="2" s="1"/>
  <c r="FE33" i="2"/>
  <c r="DS36" i="2"/>
  <c r="EF36" i="2" s="1"/>
  <c r="EN11" i="2"/>
  <c r="EO11" i="2" s="1"/>
  <c r="FE11" i="2" s="1"/>
  <c r="ET11" i="2"/>
  <c r="EU11" i="2" s="1"/>
  <c r="FF11" i="2" s="1"/>
  <c r="EQ12" i="2"/>
  <c r="ER12" i="2" s="1"/>
  <c r="ET14" i="2"/>
  <c r="EU14" i="2" s="1"/>
  <c r="FF14" i="2" s="1"/>
  <c r="EN14" i="2"/>
  <c r="EO14" i="2" s="1"/>
  <c r="FE14" i="2" s="1"/>
  <c r="EF14" i="2"/>
  <c r="EN15" i="2"/>
  <c r="EO15" i="2" s="1"/>
  <c r="FE15" i="2" s="1"/>
  <c r="ET15" i="2"/>
  <c r="EU15" i="2" s="1"/>
  <c r="FF15" i="2" s="1"/>
  <c r="EW16" i="2"/>
  <c r="EX16" i="2" s="1"/>
  <c r="EQ16" i="2"/>
  <c r="ER16" i="2" s="1"/>
  <c r="EN18" i="2"/>
  <c r="EO18" i="2" s="1"/>
  <c r="FE18" i="2" s="1"/>
  <c r="EW19" i="2"/>
  <c r="EX19" i="2" s="1"/>
  <c r="EQ19" i="2"/>
  <c r="ER19" i="2" s="1"/>
  <c r="CW19" i="2"/>
  <c r="CX19" i="2" s="1"/>
  <c r="DM19" i="2"/>
  <c r="DN19" i="2" s="1"/>
  <c r="EW21" i="2"/>
  <c r="EX21" i="2" s="1"/>
  <c r="DM21" i="2"/>
  <c r="DN21" i="2" s="1"/>
  <c r="DM26" i="2"/>
  <c r="DN26" i="2" s="1"/>
  <c r="EW26" i="2"/>
  <c r="EX26" i="2" s="1"/>
  <c r="EW27" i="2"/>
  <c r="EX27" i="2" s="1"/>
  <c r="DM27" i="2"/>
  <c r="DN27" i="2" s="1"/>
  <c r="FE29" i="2"/>
  <c r="EW31" i="2"/>
  <c r="EX31" i="2" s="1"/>
  <c r="DM31" i="2"/>
  <c r="DN31" i="2" s="1"/>
  <c r="CC35" i="2"/>
  <c r="CD35" i="2"/>
  <c r="DA35" i="2" s="1"/>
  <c r="DB35" i="2" s="1"/>
  <c r="CC43" i="2"/>
  <c r="CD43" i="2"/>
  <c r="DA43" i="2" s="1"/>
  <c r="DB43" i="2" s="1"/>
  <c r="FF47" i="2"/>
  <c r="ET49" i="2"/>
  <c r="EU49" i="2" s="1"/>
  <c r="EN49" i="2"/>
  <c r="EO49" i="2" s="1"/>
  <c r="FE49" i="2" s="1"/>
  <c r="CY49" i="2"/>
  <c r="CZ49" i="2" s="1"/>
  <c r="CD23" i="2"/>
  <c r="DA23" i="2" s="1"/>
  <c r="DB23" i="2" s="1"/>
  <c r="CD24" i="2"/>
  <c r="DA24" i="2" s="1"/>
  <c r="DB24" i="2" s="1"/>
  <c r="DM25" i="2"/>
  <c r="DN25" i="2" s="1"/>
  <c r="EQ25" i="2"/>
  <c r="ER25" i="2" s="1"/>
  <c r="FF25" i="2" s="1"/>
  <c r="BZ26" i="2"/>
  <c r="CD26" i="2"/>
  <c r="DA26" i="2" s="1"/>
  <c r="DB26" i="2" s="1"/>
  <c r="BZ27" i="2"/>
  <c r="CD27" i="2"/>
  <c r="DA27" i="2" s="1"/>
  <c r="DB27" i="2" s="1"/>
  <c r="CG29" i="2"/>
  <c r="DA29" i="2" s="1"/>
  <c r="DB29" i="2" s="1"/>
  <c r="CW29" i="2"/>
  <c r="CX29" i="2" s="1"/>
  <c r="DM29" i="2"/>
  <c r="DN29" i="2" s="1"/>
  <c r="EW29" i="2"/>
  <c r="EX29" i="2" s="1"/>
  <c r="FF29" i="2" s="1"/>
  <c r="FG29" i="2" s="1"/>
  <c r="CW30" i="2"/>
  <c r="CX30" i="2" s="1"/>
  <c r="DM30" i="2"/>
  <c r="DN30" i="2" s="1"/>
  <c r="EQ30" i="2"/>
  <c r="ER30" i="2" s="1"/>
  <c r="FF30" i="2" s="1"/>
  <c r="FG30" i="2" s="1"/>
  <c r="BZ31" i="2"/>
  <c r="CD31" i="2"/>
  <c r="DA31" i="2" s="1"/>
  <c r="DB31" i="2" s="1"/>
  <c r="BZ32" i="2"/>
  <c r="CG33" i="2"/>
  <c r="DA33" i="2" s="1"/>
  <c r="DB33" i="2" s="1"/>
  <c r="BZ21" i="2"/>
  <c r="EN22" i="2"/>
  <c r="EO22" i="2" s="1"/>
  <c r="FE22" i="2" s="1"/>
  <c r="ET22" i="2"/>
  <c r="EU22" i="2" s="1"/>
  <c r="FF22" i="2" s="1"/>
  <c r="BZ23" i="2"/>
  <c r="EN24" i="2"/>
  <c r="EO24" i="2" s="1"/>
  <c r="FE24" i="2" s="1"/>
  <c r="ET24" i="2"/>
  <c r="EU24" i="2" s="1"/>
  <c r="FF24" i="2" s="1"/>
  <c r="CW25" i="2"/>
  <c r="CX25" i="2" s="1"/>
  <c r="BZ28" i="2"/>
  <c r="CD28" i="2"/>
  <c r="DA28" i="2" s="1"/>
  <c r="DB28" i="2" s="1"/>
  <c r="CG30" i="2"/>
  <c r="CD32" i="2"/>
  <c r="DA32" i="2" s="1"/>
  <c r="DB32" i="2" s="1"/>
  <c r="EW33" i="2"/>
  <c r="EX33" i="2" s="1"/>
  <c r="EQ33" i="2"/>
  <c r="ER33" i="2" s="1"/>
  <c r="DM33" i="2"/>
  <c r="DN33" i="2" s="1"/>
  <c r="CC34" i="2"/>
  <c r="DM34" i="2" s="1"/>
  <c r="DN34" i="2" s="1"/>
  <c r="DM35" i="2"/>
  <c r="DN35" i="2" s="1"/>
  <c r="EN36" i="2"/>
  <c r="EO36" i="2" s="1"/>
  <c r="FE36" i="2" s="1"/>
  <c r="ET36" i="2"/>
  <c r="EU36" i="2" s="1"/>
  <c r="EW37" i="2"/>
  <c r="EX37" i="2" s="1"/>
  <c r="EQ37" i="2"/>
  <c r="ER37" i="2" s="1"/>
  <c r="CW37" i="2"/>
  <c r="CX37" i="2" s="1"/>
  <c r="DM37" i="2"/>
  <c r="DN37" i="2" s="1"/>
  <c r="ET40" i="2"/>
  <c r="EU40" i="2" s="1"/>
  <c r="EN40" i="2"/>
  <c r="EO40" i="2" s="1"/>
  <c r="FE40" i="2" s="1"/>
  <c r="CY40" i="2"/>
  <c r="CZ40" i="2" s="1"/>
  <c r="EN41" i="2"/>
  <c r="EO41" i="2" s="1"/>
  <c r="FE41" i="2" s="1"/>
  <c r="ET41" i="2"/>
  <c r="EU41" i="2" s="1"/>
  <c r="FF41" i="2" s="1"/>
  <c r="EW42" i="2"/>
  <c r="EX42" i="2" s="1"/>
  <c r="EQ42" i="2"/>
  <c r="ER42" i="2" s="1"/>
  <c r="DM42" i="2"/>
  <c r="DN42" i="2" s="1"/>
  <c r="CW42" i="2"/>
  <c r="CX42" i="2" s="1"/>
  <c r="DM43" i="2"/>
  <c r="DN43" i="2" s="1"/>
  <c r="EN44" i="2"/>
  <c r="EO44" i="2" s="1"/>
  <c r="FE44" i="2" s="1"/>
  <c r="ET44" i="2"/>
  <c r="EU44" i="2" s="1"/>
  <c r="CW45" i="2"/>
  <c r="CX45" i="2" s="1"/>
  <c r="DM45" i="2"/>
  <c r="DN45" i="2" s="1"/>
  <c r="EQ46" i="2"/>
  <c r="ER46" i="2" s="1"/>
  <c r="EW46" i="2"/>
  <c r="EX46" i="2" s="1"/>
  <c r="CY47" i="2"/>
  <c r="CZ47" i="2" s="1"/>
  <c r="EN48" i="2"/>
  <c r="EO48" i="2" s="1"/>
  <c r="FE48" i="2" s="1"/>
  <c r="ET48" i="2"/>
  <c r="EU48" i="2" s="1"/>
  <c r="FF49" i="2"/>
  <c r="EW50" i="2"/>
  <c r="EX50" i="2" s="1"/>
  <c r="ET51" i="2"/>
  <c r="EU51" i="2" s="1"/>
  <c r="EN51" i="2"/>
  <c r="EO51" i="2" s="1"/>
  <c r="FE51" i="2" s="1"/>
  <c r="EN52" i="2"/>
  <c r="EO52" i="2" s="1"/>
  <c r="FE52" i="2" s="1"/>
  <c r="ET52" i="2"/>
  <c r="EU52" i="2" s="1"/>
  <c r="FF52" i="2" s="1"/>
  <c r="EW53" i="2"/>
  <c r="EX53" i="2" s="1"/>
  <c r="EQ53" i="2"/>
  <c r="ER53" i="2" s="1"/>
  <c r="CW53" i="2"/>
  <c r="CX53" i="2" s="1"/>
  <c r="DM53" i="2"/>
  <c r="DN53" i="2" s="1"/>
  <c r="ET57" i="2"/>
  <c r="EU57" i="2" s="1"/>
  <c r="EN57" i="2"/>
  <c r="EO57" i="2" s="1"/>
  <c r="FE57" i="2" s="1"/>
  <c r="CY57" i="2"/>
  <c r="CZ57" i="2" s="1"/>
  <c r="CW59" i="2"/>
  <c r="CX59" i="2" s="1"/>
  <c r="DM59" i="2"/>
  <c r="DN59" i="2" s="1"/>
  <c r="EW60" i="2"/>
  <c r="EX60" i="2" s="1"/>
  <c r="EQ60" i="2"/>
  <c r="ER60" i="2" s="1"/>
  <c r="CW60" i="2"/>
  <c r="CX60" i="2" s="1"/>
  <c r="DM60" i="2"/>
  <c r="DN60" i="2" s="1"/>
  <c r="ET62" i="2"/>
  <c r="EU62" i="2" s="1"/>
  <c r="EN62" i="2"/>
  <c r="EO62" i="2" s="1"/>
  <c r="CY62" i="2"/>
  <c r="CZ62" i="2" s="1"/>
  <c r="DS62" i="2" s="1"/>
  <c r="EF62" i="2" s="1"/>
  <c r="BY66" i="2"/>
  <c r="BZ66" i="2"/>
  <c r="BY69" i="2"/>
  <c r="EW69" i="2" s="1"/>
  <c r="EX69" i="2" s="1"/>
  <c r="BZ69" i="2"/>
  <c r="CF70" i="2"/>
  <c r="CG70" i="2"/>
  <c r="ET71" i="2"/>
  <c r="EU71" i="2" s="1"/>
  <c r="EN71" i="2"/>
  <c r="EO71" i="2" s="1"/>
  <c r="CY71" i="2"/>
  <c r="CZ71" i="2" s="1"/>
  <c r="CC72" i="2"/>
  <c r="DM72" i="2" s="1"/>
  <c r="DN72" i="2" s="1"/>
  <c r="CD72" i="2"/>
  <c r="DA72" i="2" s="1"/>
  <c r="DB72" i="2" s="1"/>
  <c r="EN72" i="2"/>
  <c r="EO72" i="2" s="1"/>
  <c r="FE72" i="2" s="1"/>
  <c r="ET72" i="2"/>
  <c r="EU72" i="2" s="1"/>
  <c r="EW73" i="2"/>
  <c r="EX73" i="2" s="1"/>
  <c r="EQ73" i="2"/>
  <c r="ER73" i="2" s="1"/>
  <c r="CW73" i="2"/>
  <c r="CX73" i="2" s="1"/>
  <c r="CF73" i="2"/>
  <c r="DM73" i="2" s="1"/>
  <c r="DN73" i="2" s="1"/>
  <c r="CG73" i="2"/>
  <c r="DA73" i="2" s="1"/>
  <c r="DB73" i="2" s="1"/>
  <c r="BY74" i="2"/>
  <c r="EW74" i="2" s="1"/>
  <c r="EX74" i="2" s="1"/>
  <c r="BZ74" i="2"/>
  <c r="ET76" i="2"/>
  <c r="EU76" i="2" s="1"/>
  <c r="EN76" i="2"/>
  <c r="EO76" i="2" s="1"/>
  <c r="FE76" i="2" s="1"/>
  <c r="CF76" i="2"/>
  <c r="CG76" i="2"/>
  <c r="DA76" i="2" s="1"/>
  <c r="DB76" i="2" s="1"/>
  <c r="CY76" i="2"/>
  <c r="CZ76" i="2" s="1"/>
  <c r="BY81" i="2"/>
  <c r="BZ81" i="2"/>
  <c r="BY84" i="2"/>
  <c r="EW84" i="2" s="1"/>
  <c r="EX84" i="2" s="1"/>
  <c r="BZ84" i="2"/>
  <c r="CD84" i="2"/>
  <c r="DA84" i="2" s="1"/>
  <c r="DB84" i="2" s="1"/>
  <c r="CW5" i="2"/>
  <c r="CX5" i="2" s="1"/>
  <c r="DM5" i="2"/>
  <c r="DN5" i="2" s="1"/>
  <c r="EQ5" i="2"/>
  <c r="ER5" i="2" s="1"/>
  <c r="CW6" i="2"/>
  <c r="CX6" i="2" s="1"/>
  <c r="DM6" i="2"/>
  <c r="DN6" i="2" s="1"/>
  <c r="EQ6" i="2"/>
  <c r="ER6" i="2" s="1"/>
  <c r="CW7" i="2"/>
  <c r="CX7" i="2" s="1"/>
  <c r="DM7" i="2"/>
  <c r="DN7" i="2" s="1"/>
  <c r="EQ7" i="2"/>
  <c r="ER7" i="2" s="1"/>
  <c r="CW9" i="2"/>
  <c r="CX9" i="2" s="1"/>
  <c r="DM9" i="2"/>
  <c r="DN9" i="2" s="1"/>
  <c r="EQ9" i="2"/>
  <c r="ER9" i="2" s="1"/>
  <c r="CW10" i="2"/>
  <c r="CX10" i="2" s="1"/>
  <c r="DM10" i="2"/>
  <c r="DN10" i="2" s="1"/>
  <c r="EQ10" i="2"/>
  <c r="ER10" i="2" s="1"/>
  <c r="FF10" i="2" s="1"/>
  <c r="CW11" i="2"/>
  <c r="CX11" i="2" s="1"/>
  <c r="DS11" i="2" s="1"/>
  <c r="EF11" i="2" s="1"/>
  <c r="EN13" i="2"/>
  <c r="EO13" i="2" s="1"/>
  <c r="FE13" i="2" s="1"/>
  <c r="CW15" i="2"/>
  <c r="CX15" i="2" s="1"/>
  <c r="DS15" i="2" s="1"/>
  <c r="EF15" i="2" s="1"/>
  <c r="CW17" i="2"/>
  <c r="CX17" i="2" s="1"/>
  <c r="DS17" i="2" s="1"/>
  <c r="CW20" i="2"/>
  <c r="CX20" i="2" s="1"/>
  <c r="CW22" i="2"/>
  <c r="CX22" i="2" s="1"/>
  <c r="DS22" i="2" s="1"/>
  <c r="EF22" i="2" s="1"/>
  <c r="CW24" i="2"/>
  <c r="CX24" i="2" s="1"/>
  <c r="DS24" i="2" s="1"/>
  <c r="EF24" i="2" s="1"/>
  <c r="CW28" i="2"/>
  <c r="CX28" i="2" s="1"/>
  <c r="CW32" i="2"/>
  <c r="CX32" i="2" s="1"/>
  <c r="ET34" i="2"/>
  <c r="EU34" i="2" s="1"/>
  <c r="FF34" i="2" s="1"/>
  <c r="EN34" i="2"/>
  <c r="EO34" i="2" s="1"/>
  <c r="FE34" i="2" s="1"/>
  <c r="CY34" i="2"/>
  <c r="CZ34" i="2" s="1"/>
  <c r="EE35" i="2"/>
  <c r="EN35" i="2"/>
  <c r="EO35" i="2" s="1"/>
  <c r="FE35" i="2" s="1"/>
  <c r="ET35" i="2"/>
  <c r="EU35" i="2" s="1"/>
  <c r="FF35" i="2" s="1"/>
  <c r="EQ36" i="2"/>
  <c r="ER36" i="2" s="1"/>
  <c r="FF36" i="2" s="1"/>
  <c r="ET38" i="2"/>
  <c r="EU38" i="2" s="1"/>
  <c r="FF38" i="2" s="1"/>
  <c r="EN38" i="2"/>
  <c r="EO38" i="2" s="1"/>
  <c r="FE38" i="2" s="1"/>
  <c r="CG38" i="2"/>
  <c r="DA38" i="2" s="1"/>
  <c r="DB38" i="2" s="1"/>
  <c r="DM38" i="2"/>
  <c r="DN38" i="2" s="1"/>
  <c r="EW39" i="2"/>
  <c r="EX39" i="2" s="1"/>
  <c r="BZ39" i="2"/>
  <c r="CD40" i="2"/>
  <c r="DA40" i="2" s="1"/>
  <c r="DB40" i="2" s="1"/>
  <c r="CD41" i="2"/>
  <c r="DA41" i="2" s="1"/>
  <c r="DB41" i="2" s="1"/>
  <c r="EE43" i="2"/>
  <c r="EN43" i="2"/>
  <c r="EO43" i="2" s="1"/>
  <c r="FE43" i="2" s="1"/>
  <c r="ET43" i="2"/>
  <c r="EU43" i="2" s="1"/>
  <c r="FF43" i="2" s="1"/>
  <c r="EQ44" i="2"/>
  <c r="ER44" i="2" s="1"/>
  <c r="EQ45" i="2"/>
  <c r="ER45" i="2" s="1"/>
  <c r="CG46" i="2"/>
  <c r="DA46" i="2" s="1"/>
  <c r="DB46" i="2" s="1"/>
  <c r="CW46" i="2"/>
  <c r="CX46" i="2" s="1"/>
  <c r="EN46" i="2"/>
  <c r="EO46" i="2" s="1"/>
  <c r="FE46" i="2" s="1"/>
  <c r="CG47" i="2"/>
  <c r="DA47" i="2" s="1"/>
  <c r="DB47" i="2" s="1"/>
  <c r="CW47" i="2"/>
  <c r="CX47" i="2" s="1"/>
  <c r="EN47" i="2"/>
  <c r="EO47" i="2" s="1"/>
  <c r="FE47" i="2" s="1"/>
  <c r="EQ48" i="2"/>
  <c r="ER48" i="2" s="1"/>
  <c r="FF48" i="2" s="1"/>
  <c r="BZ50" i="2"/>
  <c r="DA50" i="2"/>
  <c r="DB50" i="2" s="1"/>
  <c r="EW51" i="2"/>
  <c r="EX51" i="2" s="1"/>
  <c r="EQ51" i="2"/>
  <c r="ER51" i="2" s="1"/>
  <c r="DM51" i="2"/>
  <c r="DN51" i="2" s="1"/>
  <c r="CY51" i="2"/>
  <c r="CZ51" i="2" s="1"/>
  <c r="CD52" i="2"/>
  <c r="DA52" i="2" s="1"/>
  <c r="DB52" i="2" s="1"/>
  <c r="ET53" i="2"/>
  <c r="EU53" i="2" s="1"/>
  <c r="EN53" i="2"/>
  <c r="EO53" i="2" s="1"/>
  <c r="FE53" i="2" s="1"/>
  <c r="CY53" i="2"/>
  <c r="CZ53" i="2" s="1"/>
  <c r="EW54" i="2"/>
  <c r="EX54" i="2" s="1"/>
  <c r="BZ54" i="2"/>
  <c r="DM55" i="2"/>
  <c r="DN55" i="2" s="1"/>
  <c r="BZ55" i="2"/>
  <c r="EE55" i="2"/>
  <c r="DM56" i="2"/>
  <c r="DN56" i="2" s="1"/>
  <c r="CD56" i="2"/>
  <c r="DA56" i="2" s="1"/>
  <c r="DB56" i="2" s="1"/>
  <c r="EE56" i="2"/>
  <c r="EN56" i="2"/>
  <c r="EO56" i="2" s="1"/>
  <c r="FE56" i="2" s="1"/>
  <c r="ET56" i="2"/>
  <c r="EU56" i="2" s="1"/>
  <c r="FF56" i="2" s="1"/>
  <c r="EW57" i="2"/>
  <c r="EX57" i="2" s="1"/>
  <c r="EQ57" i="2"/>
  <c r="ER57" i="2" s="1"/>
  <c r="CC57" i="2"/>
  <c r="DM57" i="2" s="1"/>
  <c r="DN57" i="2" s="1"/>
  <c r="CG57" i="2"/>
  <c r="DA57" i="2" s="1"/>
  <c r="DB57" i="2" s="1"/>
  <c r="CW57" i="2"/>
  <c r="CX57" i="2" s="1"/>
  <c r="DM58" i="2"/>
  <c r="DN58" i="2" s="1"/>
  <c r="BZ58" i="2"/>
  <c r="DA58" i="2"/>
  <c r="DB58" i="2" s="1"/>
  <c r="EQ59" i="2"/>
  <c r="ER59" i="2" s="1"/>
  <c r="FF59" i="2" s="1"/>
  <c r="ET60" i="2"/>
  <c r="EU60" i="2" s="1"/>
  <c r="EN60" i="2"/>
  <c r="EO60" i="2" s="1"/>
  <c r="FE60" i="2" s="1"/>
  <c r="CY60" i="2"/>
  <c r="CZ60" i="2" s="1"/>
  <c r="BZ61" i="2"/>
  <c r="FE62" i="2"/>
  <c r="ET63" i="2"/>
  <c r="EU63" i="2" s="1"/>
  <c r="EN63" i="2"/>
  <c r="EO63" i="2" s="1"/>
  <c r="CY63" i="2"/>
  <c r="CZ63" i="2" s="1"/>
  <c r="FE63" i="2"/>
  <c r="FF64" i="2"/>
  <c r="EW65" i="2"/>
  <c r="EX65" i="2" s="1"/>
  <c r="EQ65" i="2"/>
  <c r="ER65" i="2" s="1"/>
  <c r="CW65" i="2"/>
  <c r="CX65" i="2" s="1"/>
  <c r="ET67" i="2"/>
  <c r="EU67" i="2" s="1"/>
  <c r="EN67" i="2"/>
  <c r="EO67" i="2" s="1"/>
  <c r="FE67" i="2" s="1"/>
  <c r="CF67" i="2"/>
  <c r="DM67" i="2" s="1"/>
  <c r="DN67" i="2" s="1"/>
  <c r="CG67" i="2"/>
  <c r="DA67" i="2" s="1"/>
  <c r="DB67" i="2" s="1"/>
  <c r="CY67" i="2"/>
  <c r="CZ67" i="2" s="1"/>
  <c r="CD70" i="2"/>
  <c r="DA70" i="2" s="1"/>
  <c r="DB70" i="2" s="1"/>
  <c r="CC70" i="2"/>
  <c r="DM70" i="2" s="1"/>
  <c r="DN70" i="2" s="1"/>
  <c r="ET70" i="2"/>
  <c r="EU70" i="2" s="1"/>
  <c r="FF70" i="2" s="1"/>
  <c r="EN70" i="2"/>
  <c r="EO70" i="2" s="1"/>
  <c r="FE71" i="2"/>
  <c r="FF72" i="2"/>
  <c r="CY75" i="2"/>
  <c r="CZ75" i="2" s="1"/>
  <c r="ET75" i="2"/>
  <c r="EU75" i="2" s="1"/>
  <c r="FF75" i="2" s="1"/>
  <c r="EN75" i="2"/>
  <c r="EO75" i="2" s="1"/>
  <c r="CC75" i="2"/>
  <c r="CD75" i="2"/>
  <c r="DA75" i="2" s="1"/>
  <c r="DB75" i="2" s="1"/>
  <c r="EW78" i="2"/>
  <c r="EX78" i="2" s="1"/>
  <c r="CC78" i="2"/>
  <c r="DM78" i="2" s="1"/>
  <c r="DN78" i="2" s="1"/>
  <c r="DS78" i="2" s="1"/>
  <c r="EF78" i="2" s="1"/>
  <c r="CW79" i="2"/>
  <c r="CX79" i="2" s="1"/>
  <c r="EW79" i="2"/>
  <c r="EX79" i="2" s="1"/>
  <c r="CF79" i="2"/>
  <c r="DM79" i="2" s="1"/>
  <c r="DN79" i="2" s="1"/>
  <c r="CG79" i="2"/>
  <c r="DA79" i="2" s="1"/>
  <c r="DB79" i="2" s="1"/>
  <c r="EQ79" i="2"/>
  <c r="ER79" i="2" s="1"/>
  <c r="DS80" i="2"/>
  <c r="EF80" i="2" s="1"/>
  <c r="CW35" i="2"/>
  <c r="CX35" i="2" s="1"/>
  <c r="DS35" i="2" s="1"/>
  <c r="EN37" i="2"/>
  <c r="EO37" i="2" s="1"/>
  <c r="FE37" i="2" s="1"/>
  <c r="CW39" i="2"/>
  <c r="CX39" i="2" s="1"/>
  <c r="DM39" i="2"/>
  <c r="DN39" i="2" s="1"/>
  <c r="EQ39" i="2"/>
  <c r="ER39" i="2" s="1"/>
  <c r="CW40" i="2"/>
  <c r="CX40" i="2" s="1"/>
  <c r="DM40" i="2"/>
  <c r="DN40" i="2" s="1"/>
  <c r="EQ40" i="2"/>
  <c r="ER40" i="2" s="1"/>
  <c r="FF40" i="2" s="1"/>
  <c r="CW41" i="2"/>
  <c r="CX41" i="2" s="1"/>
  <c r="EN42" i="2"/>
  <c r="EO42" i="2" s="1"/>
  <c r="FE42" i="2" s="1"/>
  <c r="CW43" i="2"/>
  <c r="CX43" i="2" s="1"/>
  <c r="DS43" i="2" s="1"/>
  <c r="DM49" i="2"/>
  <c r="DN49" i="2" s="1"/>
  <c r="DS49" i="2" s="1"/>
  <c r="EF49" i="2" s="1"/>
  <c r="CW52" i="2"/>
  <c r="CX52" i="2" s="1"/>
  <c r="CW54" i="2"/>
  <c r="CX54" i="2" s="1"/>
  <c r="DM54" i="2"/>
  <c r="DN54" i="2" s="1"/>
  <c r="EQ54" i="2"/>
  <c r="ER54" i="2" s="1"/>
  <c r="CW55" i="2"/>
  <c r="CX55" i="2" s="1"/>
  <c r="CW58" i="2"/>
  <c r="CX58" i="2" s="1"/>
  <c r="EW61" i="2"/>
  <c r="EX61" i="2" s="1"/>
  <c r="EQ61" i="2"/>
  <c r="ER61" i="2" s="1"/>
  <c r="CW61" i="2"/>
  <c r="CX61" i="2" s="1"/>
  <c r="DM61" i="2"/>
  <c r="DN61" i="2" s="1"/>
  <c r="FF62" i="2"/>
  <c r="FG62" i="2" s="1"/>
  <c r="DA64" i="2"/>
  <c r="DB64" i="2" s="1"/>
  <c r="EW67" i="2"/>
  <c r="EX67" i="2" s="1"/>
  <c r="EQ67" i="2"/>
  <c r="ER67" i="2" s="1"/>
  <c r="CW67" i="2"/>
  <c r="CX67" i="2" s="1"/>
  <c r="ET68" i="2"/>
  <c r="EU68" i="2" s="1"/>
  <c r="EN68" i="2"/>
  <c r="EO68" i="2" s="1"/>
  <c r="FE68" i="2" s="1"/>
  <c r="CY68" i="2"/>
  <c r="CZ68" i="2" s="1"/>
  <c r="DM69" i="2"/>
  <c r="DN69" i="2" s="1"/>
  <c r="EE69" i="2"/>
  <c r="CW70" i="2"/>
  <c r="CX70" i="2" s="1"/>
  <c r="FE70" i="2"/>
  <c r="EW71" i="2"/>
  <c r="EX71" i="2" s="1"/>
  <c r="EQ71" i="2"/>
  <c r="ER71" i="2" s="1"/>
  <c r="DM71" i="2"/>
  <c r="DN71" i="2" s="1"/>
  <c r="ET73" i="2"/>
  <c r="EU73" i="2" s="1"/>
  <c r="EN73" i="2"/>
  <c r="EO73" i="2" s="1"/>
  <c r="FE73" i="2" s="1"/>
  <c r="DM74" i="2"/>
  <c r="DN74" i="2" s="1"/>
  <c r="EE74" i="2"/>
  <c r="DM75" i="2"/>
  <c r="DN75" i="2" s="1"/>
  <c r="EE75" i="2"/>
  <c r="FE75" i="2"/>
  <c r="EW76" i="2"/>
  <c r="EX76" i="2" s="1"/>
  <c r="EQ76" i="2"/>
  <c r="ER76" i="2" s="1"/>
  <c r="CW76" i="2"/>
  <c r="CX76" i="2" s="1"/>
  <c r="DM76" i="2"/>
  <c r="DN76" i="2" s="1"/>
  <c r="ET77" i="2"/>
  <c r="EU77" i="2" s="1"/>
  <c r="EN77" i="2"/>
  <c r="EO77" i="2" s="1"/>
  <c r="FE77" i="2" s="1"/>
  <c r="CY77" i="2"/>
  <c r="CZ77" i="2" s="1"/>
  <c r="FF78" i="2"/>
  <c r="ET82" i="2"/>
  <c r="EU82" i="2" s="1"/>
  <c r="EN82" i="2"/>
  <c r="EO82" i="2" s="1"/>
  <c r="FE82" i="2" s="1"/>
  <c r="CY82" i="2"/>
  <c r="CZ82" i="2" s="1"/>
  <c r="ET83" i="2"/>
  <c r="EU83" i="2" s="1"/>
  <c r="EN83" i="2"/>
  <c r="EO83" i="2" s="1"/>
  <c r="FE83" i="2" s="1"/>
  <c r="CY83" i="2"/>
  <c r="CZ83" i="2" s="1"/>
  <c r="CC83" i="2"/>
  <c r="DM83" i="2" s="1"/>
  <c r="DN83" i="2" s="1"/>
  <c r="CD83" i="2"/>
  <c r="DA83" i="2" s="1"/>
  <c r="DB83" i="2" s="1"/>
  <c r="CY85" i="2"/>
  <c r="CZ85" i="2" s="1"/>
  <c r="ET85" i="2"/>
  <c r="EU85" i="2" s="1"/>
  <c r="DS85" i="2"/>
  <c r="EF85" i="2" s="1"/>
  <c r="EN85" i="2"/>
  <c r="EO85" i="2" s="1"/>
  <c r="FE85" i="2" s="1"/>
  <c r="CW63" i="2"/>
  <c r="CX63" i="2" s="1"/>
  <c r="DM63" i="2"/>
  <c r="DN63" i="2" s="1"/>
  <c r="EQ63" i="2"/>
  <c r="ER63" i="2" s="1"/>
  <c r="FF63" i="2" s="1"/>
  <c r="FG63" i="2" s="1"/>
  <c r="CW64" i="2"/>
  <c r="CX64" i="2" s="1"/>
  <c r="DS64" i="2" s="1"/>
  <c r="EF64" i="2" s="1"/>
  <c r="CW68" i="2"/>
  <c r="CX68" i="2" s="1"/>
  <c r="DM68" i="2"/>
  <c r="DN68" i="2" s="1"/>
  <c r="EQ68" i="2"/>
  <c r="ER68" i="2" s="1"/>
  <c r="CW69" i="2"/>
  <c r="CX69" i="2" s="1"/>
  <c r="CW72" i="2"/>
  <c r="CX72" i="2" s="1"/>
  <c r="CW74" i="2"/>
  <c r="CX74" i="2" s="1"/>
  <c r="EN79" i="2"/>
  <c r="EO79" i="2" s="1"/>
  <c r="FE79" i="2" s="1"/>
  <c r="EQ80" i="2"/>
  <c r="ER80" i="2" s="1"/>
  <c r="FF80" i="2" s="1"/>
  <c r="DA81" i="2"/>
  <c r="DB81" i="2" s="1"/>
  <c r="EE81" i="2"/>
  <c r="EW82" i="2"/>
  <c r="EX82" i="2" s="1"/>
  <c r="EQ82" i="2"/>
  <c r="ER82" i="2" s="1"/>
  <c r="FF82" i="2" s="1"/>
  <c r="DM82" i="2"/>
  <c r="DN82" i="2" s="1"/>
  <c r="BY86" i="2"/>
  <c r="EW86" i="2" s="1"/>
  <c r="EX86" i="2" s="1"/>
  <c r="BZ86" i="2"/>
  <c r="CD86" i="2"/>
  <c r="DA86" i="2" s="1"/>
  <c r="DB86" i="2" s="1"/>
  <c r="ET87" i="2"/>
  <c r="EU87" i="2" s="1"/>
  <c r="EN87" i="2"/>
  <c r="EO87" i="2" s="1"/>
  <c r="FE87" i="2" s="1"/>
  <c r="CY87" i="2"/>
  <c r="CZ87" i="2" s="1"/>
  <c r="CW77" i="2"/>
  <c r="CX77" i="2" s="1"/>
  <c r="DM77" i="2"/>
  <c r="DN77" i="2" s="1"/>
  <c r="EQ77" i="2"/>
  <c r="ER77" i="2" s="1"/>
  <c r="EW83" i="2"/>
  <c r="EX83" i="2" s="1"/>
  <c r="EQ83" i="2"/>
  <c r="ER83" i="2" s="1"/>
  <c r="CW83" i="2"/>
  <c r="CX83" i="2" s="1"/>
  <c r="DM84" i="2"/>
  <c r="DN84" i="2" s="1"/>
  <c r="EE84" i="2"/>
  <c r="EQ85" i="2"/>
  <c r="ER85" i="2" s="1"/>
  <c r="FF85" i="2" s="1"/>
  <c r="EE86" i="2"/>
  <c r="EW87" i="2"/>
  <c r="EX87" i="2" s="1"/>
  <c r="EQ87" i="2"/>
  <c r="ER87" i="2" s="1"/>
  <c r="CW84" i="2"/>
  <c r="CX84" i="2" s="1"/>
  <c r="CW86" i="2"/>
  <c r="CX86" i="2" s="1"/>
  <c r="I89" i="7"/>
  <c r="H89" i="7"/>
  <c r="E89" i="7"/>
  <c r="D89" i="7"/>
  <c r="J88" i="7"/>
  <c r="K88" i="7" s="1"/>
  <c r="F88" i="7"/>
  <c r="G88" i="7" s="1"/>
  <c r="J87" i="7"/>
  <c r="K87" i="7" s="1"/>
  <c r="F87" i="7"/>
  <c r="G87" i="7" s="1"/>
  <c r="J86" i="7"/>
  <c r="K86" i="7" s="1"/>
  <c r="F86" i="7"/>
  <c r="G86" i="7" s="1"/>
  <c r="J85" i="7"/>
  <c r="K85" i="7" s="1"/>
  <c r="F85" i="7"/>
  <c r="G85" i="7" s="1"/>
  <c r="J84" i="7"/>
  <c r="K84" i="7" s="1"/>
  <c r="F84" i="7"/>
  <c r="G84" i="7" s="1"/>
  <c r="J83" i="7"/>
  <c r="K83" i="7" s="1"/>
  <c r="F83" i="7"/>
  <c r="G83" i="7" s="1"/>
  <c r="K82" i="7"/>
  <c r="J82" i="7"/>
  <c r="F82" i="7"/>
  <c r="G82" i="7" s="1"/>
  <c r="J81" i="7"/>
  <c r="K81" i="7" s="1"/>
  <c r="F81" i="7"/>
  <c r="G81" i="7" s="1"/>
  <c r="J80" i="7"/>
  <c r="K80" i="7" s="1"/>
  <c r="F80" i="7"/>
  <c r="G80" i="7" s="1"/>
  <c r="J79" i="7"/>
  <c r="K79" i="7" s="1"/>
  <c r="F79" i="7"/>
  <c r="G79" i="7" s="1"/>
  <c r="K78" i="7"/>
  <c r="J78" i="7"/>
  <c r="F78" i="7"/>
  <c r="G78" i="7" s="1"/>
  <c r="J77" i="7"/>
  <c r="K77" i="7" s="1"/>
  <c r="F77" i="7"/>
  <c r="G77" i="7" s="1"/>
  <c r="J76" i="7"/>
  <c r="K76" i="7" s="1"/>
  <c r="F76" i="7"/>
  <c r="G76" i="7" s="1"/>
  <c r="J75" i="7"/>
  <c r="K75" i="7" s="1"/>
  <c r="F75" i="7"/>
  <c r="G75" i="7" s="1"/>
  <c r="K74" i="7"/>
  <c r="J74" i="7"/>
  <c r="F74" i="7"/>
  <c r="G74" i="7" s="1"/>
  <c r="J73" i="7"/>
  <c r="K73" i="7" s="1"/>
  <c r="F73" i="7"/>
  <c r="G73" i="7" s="1"/>
  <c r="J72" i="7"/>
  <c r="K72" i="7" s="1"/>
  <c r="F72" i="7"/>
  <c r="G72" i="7" s="1"/>
  <c r="J71" i="7"/>
  <c r="K71" i="7" s="1"/>
  <c r="F71" i="7"/>
  <c r="G71" i="7" s="1"/>
  <c r="K70" i="7"/>
  <c r="J70" i="7"/>
  <c r="F70" i="7"/>
  <c r="G70" i="7" s="1"/>
  <c r="J69" i="7"/>
  <c r="K69" i="7" s="1"/>
  <c r="F69" i="7"/>
  <c r="G69" i="7" s="1"/>
  <c r="J68" i="7"/>
  <c r="K68" i="7" s="1"/>
  <c r="F68" i="7"/>
  <c r="G68" i="7" s="1"/>
  <c r="J67" i="7"/>
  <c r="K67" i="7" s="1"/>
  <c r="F67" i="7"/>
  <c r="G67" i="7" s="1"/>
  <c r="K66" i="7"/>
  <c r="J66" i="7"/>
  <c r="F66" i="7"/>
  <c r="G66" i="7" s="1"/>
  <c r="J65" i="7"/>
  <c r="K65" i="7" s="1"/>
  <c r="F65" i="7"/>
  <c r="G65" i="7" s="1"/>
  <c r="J64" i="7"/>
  <c r="K64" i="7" s="1"/>
  <c r="F64" i="7"/>
  <c r="G64" i="7" s="1"/>
  <c r="J63" i="7"/>
  <c r="K63" i="7" s="1"/>
  <c r="F63" i="7"/>
  <c r="G63" i="7" s="1"/>
  <c r="K62" i="7"/>
  <c r="J62" i="7"/>
  <c r="F62" i="7"/>
  <c r="G62" i="7" s="1"/>
  <c r="J61" i="7"/>
  <c r="K61" i="7" s="1"/>
  <c r="F61" i="7"/>
  <c r="G61" i="7" s="1"/>
  <c r="J60" i="7"/>
  <c r="K60" i="7" s="1"/>
  <c r="F60" i="7"/>
  <c r="G60" i="7" s="1"/>
  <c r="J59" i="7"/>
  <c r="K59" i="7" s="1"/>
  <c r="F59" i="7"/>
  <c r="G59" i="7" s="1"/>
  <c r="K58" i="7"/>
  <c r="J58" i="7"/>
  <c r="F58" i="7"/>
  <c r="G58" i="7" s="1"/>
  <c r="J57" i="7"/>
  <c r="K57" i="7" s="1"/>
  <c r="F57" i="7"/>
  <c r="G57" i="7" s="1"/>
  <c r="J56" i="7"/>
  <c r="K56" i="7" s="1"/>
  <c r="F56" i="7"/>
  <c r="G56" i="7" s="1"/>
  <c r="J55" i="7"/>
  <c r="K55" i="7" s="1"/>
  <c r="F55" i="7"/>
  <c r="G55" i="7" s="1"/>
  <c r="K54" i="7"/>
  <c r="J54" i="7"/>
  <c r="F54" i="7"/>
  <c r="G54" i="7" s="1"/>
  <c r="J53" i="7"/>
  <c r="K53" i="7" s="1"/>
  <c r="F53" i="7"/>
  <c r="G53" i="7" s="1"/>
  <c r="J52" i="7"/>
  <c r="K52" i="7" s="1"/>
  <c r="F52" i="7"/>
  <c r="G52" i="7" s="1"/>
  <c r="J51" i="7"/>
  <c r="K51" i="7" s="1"/>
  <c r="F51" i="7"/>
  <c r="G51" i="7" s="1"/>
  <c r="K50" i="7"/>
  <c r="J50" i="7"/>
  <c r="F50" i="7"/>
  <c r="G50" i="7" s="1"/>
  <c r="J49" i="7"/>
  <c r="K49" i="7" s="1"/>
  <c r="F49" i="7"/>
  <c r="G49" i="7" s="1"/>
  <c r="J48" i="7"/>
  <c r="K48" i="7" s="1"/>
  <c r="F48" i="7"/>
  <c r="G48" i="7" s="1"/>
  <c r="J47" i="7"/>
  <c r="K47" i="7" s="1"/>
  <c r="F47" i="7"/>
  <c r="G47" i="7" s="1"/>
  <c r="K46" i="7"/>
  <c r="J46" i="7"/>
  <c r="F46" i="7"/>
  <c r="G46" i="7" s="1"/>
  <c r="J45" i="7"/>
  <c r="K45" i="7" s="1"/>
  <c r="F45" i="7"/>
  <c r="G45" i="7" s="1"/>
  <c r="J44" i="7"/>
  <c r="K44" i="7" s="1"/>
  <c r="F44" i="7"/>
  <c r="G44" i="7" s="1"/>
  <c r="J43" i="7"/>
  <c r="K43" i="7" s="1"/>
  <c r="F43" i="7"/>
  <c r="G43" i="7" s="1"/>
  <c r="K42" i="7"/>
  <c r="J42" i="7"/>
  <c r="F42" i="7"/>
  <c r="G42" i="7" s="1"/>
  <c r="J41" i="7"/>
  <c r="K41" i="7" s="1"/>
  <c r="F41" i="7"/>
  <c r="G41" i="7" s="1"/>
  <c r="J40" i="7"/>
  <c r="K40" i="7" s="1"/>
  <c r="F40" i="7"/>
  <c r="G40" i="7" s="1"/>
  <c r="J39" i="7"/>
  <c r="K39" i="7" s="1"/>
  <c r="F39" i="7"/>
  <c r="G39" i="7" s="1"/>
  <c r="K38" i="7"/>
  <c r="J38" i="7"/>
  <c r="F38" i="7"/>
  <c r="G38" i="7" s="1"/>
  <c r="J37" i="7"/>
  <c r="K37" i="7" s="1"/>
  <c r="F37" i="7"/>
  <c r="G37" i="7" s="1"/>
  <c r="J36" i="7"/>
  <c r="K36" i="7" s="1"/>
  <c r="F36" i="7"/>
  <c r="G36" i="7" s="1"/>
  <c r="J35" i="7"/>
  <c r="K35" i="7" s="1"/>
  <c r="F35" i="7"/>
  <c r="G35" i="7" s="1"/>
  <c r="K34" i="7"/>
  <c r="J34" i="7"/>
  <c r="F34" i="7"/>
  <c r="G34" i="7" s="1"/>
  <c r="J33" i="7"/>
  <c r="K33" i="7" s="1"/>
  <c r="F33" i="7"/>
  <c r="G33" i="7" s="1"/>
  <c r="J32" i="7"/>
  <c r="K32" i="7" s="1"/>
  <c r="F32" i="7"/>
  <c r="G32" i="7" s="1"/>
  <c r="J31" i="7"/>
  <c r="K31" i="7" s="1"/>
  <c r="F31" i="7"/>
  <c r="G31" i="7" s="1"/>
  <c r="K30" i="7"/>
  <c r="J30" i="7"/>
  <c r="F30" i="7"/>
  <c r="G30" i="7" s="1"/>
  <c r="J29" i="7"/>
  <c r="K29" i="7" s="1"/>
  <c r="F29" i="7"/>
  <c r="G29" i="7" s="1"/>
  <c r="J28" i="7"/>
  <c r="K28" i="7" s="1"/>
  <c r="F28" i="7"/>
  <c r="G28" i="7" s="1"/>
  <c r="J27" i="7"/>
  <c r="K27" i="7" s="1"/>
  <c r="F27" i="7"/>
  <c r="G27" i="7" s="1"/>
  <c r="K26" i="7"/>
  <c r="J26" i="7"/>
  <c r="F26" i="7"/>
  <c r="G26" i="7" s="1"/>
  <c r="J25" i="7"/>
  <c r="K25" i="7" s="1"/>
  <c r="F25" i="7"/>
  <c r="G25" i="7" s="1"/>
  <c r="J24" i="7"/>
  <c r="K24" i="7" s="1"/>
  <c r="F24" i="7"/>
  <c r="G24" i="7" s="1"/>
  <c r="J23" i="7"/>
  <c r="K23" i="7" s="1"/>
  <c r="F23" i="7"/>
  <c r="G23" i="7" s="1"/>
  <c r="K22" i="7"/>
  <c r="J22" i="7"/>
  <c r="F22" i="7"/>
  <c r="G22" i="7" s="1"/>
  <c r="J21" i="7"/>
  <c r="K21" i="7" s="1"/>
  <c r="F21" i="7"/>
  <c r="G21" i="7" s="1"/>
  <c r="J20" i="7"/>
  <c r="K20" i="7" s="1"/>
  <c r="F20" i="7"/>
  <c r="G20" i="7" s="1"/>
  <c r="J19" i="7"/>
  <c r="K19" i="7" s="1"/>
  <c r="F19" i="7"/>
  <c r="G19" i="7" s="1"/>
  <c r="K18" i="7"/>
  <c r="J18" i="7"/>
  <c r="F18" i="7"/>
  <c r="G18" i="7" s="1"/>
  <c r="J17" i="7"/>
  <c r="K17" i="7" s="1"/>
  <c r="F17" i="7"/>
  <c r="G17" i="7" s="1"/>
  <c r="J16" i="7"/>
  <c r="K16" i="7" s="1"/>
  <c r="F16" i="7"/>
  <c r="G16" i="7" s="1"/>
  <c r="J15" i="7"/>
  <c r="K15" i="7" s="1"/>
  <c r="F15" i="7"/>
  <c r="G15" i="7" s="1"/>
  <c r="K14" i="7"/>
  <c r="J14" i="7"/>
  <c r="F14" i="7"/>
  <c r="G14" i="7" s="1"/>
  <c r="J13" i="7"/>
  <c r="K13" i="7" s="1"/>
  <c r="F13" i="7"/>
  <c r="G13" i="7" s="1"/>
  <c r="J12" i="7"/>
  <c r="K12" i="7" s="1"/>
  <c r="F12" i="7"/>
  <c r="G12" i="7" s="1"/>
  <c r="J11" i="7"/>
  <c r="K11" i="7" s="1"/>
  <c r="F11" i="7"/>
  <c r="G11" i="7" s="1"/>
  <c r="K10" i="7"/>
  <c r="J10" i="7"/>
  <c r="F10" i="7"/>
  <c r="G10" i="7" s="1"/>
  <c r="J9" i="7"/>
  <c r="K9" i="7" s="1"/>
  <c r="F9" i="7"/>
  <c r="G9" i="7" s="1"/>
  <c r="J8" i="7"/>
  <c r="K8" i="7" s="1"/>
  <c r="F8" i="7"/>
  <c r="G8" i="7" s="1"/>
  <c r="J7" i="7"/>
  <c r="K7" i="7" s="1"/>
  <c r="F7" i="7"/>
  <c r="G7" i="7" s="1"/>
  <c r="K6" i="7"/>
  <c r="J6" i="7"/>
  <c r="F6" i="7"/>
  <c r="G6" i="7" s="1"/>
  <c r="J5" i="7"/>
  <c r="K5" i="7" s="1"/>
  <c r="F5" i="7"/>
  <c r="G5" i="7" s="1"/>
  <c r="J4" i="7"/>
  <c r="K4" i="7" s="1"/>
  <c r="F4" i="7"/>
  <c r="G4" i="7" s="1"/>
  <c r="FF57" i="2" l="1"/>
  <c r="FG56" i="2"/>
  <c r="DS56" i="2"/>
  <c r="FG43" i="2"/>
  <c r="DS38" i="2"/>
  <c r="EF38" i="2" s="1"/>
  <c r="FH38" i="2" s="1"/>
  <c r="FG38" i="2"/>
  <c r="FG35" i="2"/>
  <c r="FH62" i="2"/>
  <c r="DS59" i="2"/>
  <c r="EF59" i="2" s="1"/>
  <c r="FG52" i="2"/>
  <c r="FF46" i="2"/>
  <c r="DS45" i="2"/>
  <c r="EF45" i="2" s="1"/>
  <c r="FG41" i="2"/>
  <c r="FG22" i="2"/>
  <c r="FG25" i="2"/>
  <c r="FF18" i="2"/>
  <c r="FF13" i="2"/>
  <c r="DS87" i="2"/>
  <c r="EF87" i="2" s="1"/>
  <c r="CY65" i="2"/>
  <c r="CZ65" i="2" s="1"/>
  <c r="EN65" i="2"/>
  <c r="EO65" i="2" s="1"/>
  <c r="FE65" i="2" s="1"/>
  <c r="DA60" i="2"/>
  <c r="DB60" i="2" s="1"/>
  <c r="FG64" i="2"/>
  <c r="FH64" i="2" s="1"/>
  <c r="FH22" i="2"/>
  <c r="FF12" i="2"/>
  <c r="FG80" i="2"/>
  <c r="DS82" i="2"/>
  <c r="EF82" i="2" s="1"/>
  <c r="FF83" i="2"/>
  <c r="FF77" i="2"/>
  <c r="DS77" i="2"/>
  <c r="EF77" i="2" s="1"/>
  <c r="FG78" i="2"/>
  <c r="FH78" i="2" s="1"/>
  <c r="FF76" i="2"/>
  <c r="DS67" i="2"/>
  <c r="EF67" i="2" s="1"/>
  <c r="DS52" i="2"/>
  <c r="EF52" i="2" s="1"/>
  <c r="FH52" i="2" s="1"/>
  <c r="DS41" i="2"/>
  <c r="EF41" i="2" s="1"/>
  <c r="FH41" i="2" s="1"/>
  <c r="FG75" i="2"/>
  <c r="FG72" i="2"/>
  <c r="FG59" i="2"/>
  <c r="DS51" i="2"/>
  <c r="EF51" i="2" s="1"/>
  <c r="FF51" i="2"/>
  <c r="DS34" i="2"/>
  <c r="EF34" i="2" s="1"/>
  <c r="DS37" i="2"/>
  <c r="EF37" i="2" s="1"/>
  <c r="DS33" i="2"/>
  <c r="EF33" i="2" s="1"/>
  <c r="DS19" i="2"/>
  <c r="EF19" i="2" s="1"/>
  <c r="FG17" i="2"/>
  <c r="EW44" i="2"/>
  <c r="EX44" i="2" s="1"/>
  <c r="FF44" i="2" s="1"/>
  <c r="FG44" i="2" s="1"/>
  <c r="FH44" i="2" s="1"/>
  <c r="DA71" i="2"/>
  <c r="DB71" i="2" s="1"/>
  <c r="DS71" i="2" s="1"/>
  <c r="EF71" i="2" s="1"/>
  <c r="FG85" i="2"/>
  <c r="DS75" i="2"/>
  <c r="FG70" i="2"/>
  <c r="DS65" i="2"/>
  <c r="EF65" i="2" s="1"/>
  <c r="FF45" i="2"/>
  <c r="FG45" i="2" s="1"/>
  <c r="FG15" i="2"/>
  <c r="FH15" i="2" s="1"/>
  <c r="FG14" i="2"/>
  <c r="FG11" i="2"/>
  <c r="FH11" i="2" s="1"/>
  <c r="FG24" i="2"/>
  <c r="FH24" i="2" s="1"/>
  <c r="FH8" i="2"/>
  <c r="FG83" i="2"/>
  <c r="FG77" i="2"/>
  <c r="FH77" i="2" s="1"/>
  <c r="FG82" i="2"/>
  <c r="FF87" i="2"/>
  <c r="FG87" i="2" s="1"/>
  <c r="FH87" i="2" s="1"/>
  <c r="DM86" i="2"/>
  <c r="DN86" i="2" s="1"/>
  <c r="DS83" i="2"/>
  <c r="EF83" i="2" s="1"/>
  <c r="FH83" i="2" s="1"/>
  <c r="CY86" i="2"/>
  <c r="CZ86" i="2" s="1"/>
  <c r="DS86" i="2" s="1"/>
  <c r="EF86" i="2" s="1"/>
  <c r="ET86" i="2"/>
  <c r="EU86" i="2" s="1"/>
  <c r="FF86" i="2" s="1"/>
  <c r="FG86" i="2" s="1"/>
  <c r="EN86" i="2"/>
  <c r="EO86" i="2" s="1"/>
  <c r="FE86" i="2" s="1"/>
  <c r="DS72" i="2"/>
  <c r="EF72" i="2" s="1"/>
  <c r="FH72" i="2" s="1"/>
  <c r="FF68" i="2"/>
  <c r="FG68" i="2" s="1"/>
  <c r="DS68" i="2"/>
  <c r="EF68" i="2" s="1"/>
  <c r="DS63" i="2"/>
  <c r="EF63" i="2" s="1"/>
  <c r="FH63" i="2" s="1"/>
  <c r="FH85" i="2"/>
  <c r="DS76" i="2"/>
  <c r="EF76" i="2" s="1"/>
  <c r="EF75" i="2"/>
  <c r="FH75" i="2" s="1"/>
  <c r="FF71" i="2"/>
  <c r="FG71" i="2" s="1"/>
  <c r="FF67" i="2"/>
  <c r="FG67" i="2" s="1"/>
  <c r="FH67" i="2" s="1"/>
  <c r="FG40" i="2"/>
  <c r="DS40" i="2"/>
  <c r="EF40" i="2" s="1"/>
  <c r="FF79" i="2"/>
  <c r="FG79" i="2" s="1"/>
  <c r="DS79" i="2"/>
  <c r="EF79" i="2" s="1"/>
  <c r="FF65" i="2"/>
  <c r="FG65" i="2" s="1"/>
  <c r="EF56" i="2"/>
  <c r="FH56" i="2" s="1"/>
  <c r="DS47" i="2"/>
  <c r="EF47" i="2" s="1"/>
  <c r="DS46" i="2"/>
  <c r="EF46" i="2" s="1"/>
  <c r="ET39" i="2"/>
  <c r="EU39" i="2" s="1"/>
  <c r="EN39" i="2"/>
  <c r="EO39" i="2" s="1"/>
  <c r="FE39" i="2" s="1"/>
  <c r="CY39" i="2"/>
  <c r="CZ39" i="2" s="1"/>
  <c r="FG36" i="2"/>
  <c r="EF35" i="2"/>
  <c r="FH35" i="2" s="1"/>
  <c r="FG10" i="2"/>
  <c r="DS10" i="2"/>
  <c r="EF10" i="2" s="1"/>
  <c r="CY84" i="2"/>
  <c r="CZ84" i="2" s="1"/>
  <c r="DS84" i="2" s="1"/>
  <c r="EF84" i="2" s="1"/>
  <c r="ET84" i="2"/>
  <c r="EU84" i="2" s="1"/>
  <c r="FF84" i="2" s="1"/>
  <c r="EN84" i="2"/>
  <c r="EO84" i="2" s="1"/>
  <c r="FE84" i="2" s="1"/>
  <c r="CY81" i="2"/>
  <c r="CZ81" i="2" s="1"/>
  <c r="ET81" i="2"/>
  <c r="EU81" i="2" s="1"/>
  <c r="EN81" i="2"/>
  <c r="EO81" i="2" s="1"/>
  <c r="FE81" i="2" s="1"/>
  <c r="CY74" i="2"/>
  <c r="CZ74" i="2" s="1"/>
  <c r="DS74" i="2" s="1"/>
  <c r="EF74" i="2" s="1"/>
  <c r="ET74" i="2"/>
  <c r="EU74" i="2" s="1"/>
  <c r="FF74" i="2" s="1"/>
  <c r="EN74" i="2"/>
  <c r="EO74" i="2" s="1"/>
  <c r="FE74" i="2" s="1"/>
  <c r="CY69" i="2"/>
  <c r="CZ69" i="2" s="1"/>
  <c r="DS69" i="2" s="1"/>
  <c r="EF69" i="2" s="1"/>
  <c r="ET69" i="2"/>
  <c r="EU69" i="2" s="1"/>
  <c r="FF69" i="2" s="1"/>
  <c r="EN69" i="2"/>
  <c r="EO69" i="2" s="1"/>
  <c r="FE69" i="2" s="1"/>
  <c r="DM66" i="2"/>
  <c r="DN66" i="2" s="1"/>
  <c r="EW66" i="2"/>
  <c r="EX66" i="2" s="1"/>
  <c r="FF60" i="2"/>
  <c r="FG60" i="2" s="1"/>
  <c r="FF53" i="2"/>
  <c r="FG53" i="2" s="1"/>
  <c r="DS42" i="2"/>
  <c r="EF42" i="2" s="1"/>
  <c r="FF42" i="2"/>
  <c r="FG42" i="2" s="1"/>
  <c r="FF37" i="2"/>
  <c r="FG37" i="2" s="1"/>
  <c r="FF33" i="2"/>
  <c r="FG33" i="2" s="1"/>
  <c r="FH33" i="2" s="1"/>
  <c r="DS25" i="2"/>
  <c r="EF25" i="2" s="1"/>
  <c r="FH25" i="2" s="1"/>
  <c r="ET21" i="2"/>
  <c r="EU21" i="2" s="1"/>
  <c r="FF21" i="2" s="1"/>
  <c r="EN21" i="2"/>
  <c r="EO21" i="2" s="1"/>
  <c r="FE21" i="2" s="1"/>
  <c r="CY21" i="2"/>
  <c r="CZ21" i="2" s="1"/>
  <c r="DS21" i="2" s="1"/>
  <c r="EF21" i="2" s="1"/>
  <c r="CY32" i="2"/>
  <c r="CZ32" i="2" s="1"/>
  <c r="DS32" i="2" s="1"/>
  <c r="EF32" i="2" s="1"/>
  <c r="ET32" i="2"/>
  <c r="EU32" i="2" s="1"/>
  <c r="FF32" i="2" s="1"/>
  <c r="EN32" i="2"/>
  <c r="EO32" i="2" s="1"/>
  <c r="FE32" i="2" s="1"/>
  <c r="ET31" i="2"/>
  <c r="EU31" i="2" s="1"/>
  <c r="FF31" i="2" s="1"/>
  <c r="EN31" i="2"/>
  <c r="EO31" i="2" s="1"/>
  <c r="FE31" i="2" s="1"/>
  <c r="CY31" i="2"/>
  <c r="CZ31" i="2" s="1"/>
  <c r="DS31" i="2" s="1"/>
  <c r="EF31" i="2" s="1"/>
  <c r="DS29" i="2"/>
  <c r="EF29" i="2" s="1"/>
  <c r="FH29" i="2" s="1"/>
  <c r="FF19" i="2"/>
  <c r="FG19" i="2" s="1"/>
  <c r="FF16" i="2"/>
  <c r="FG16" i="2" s="1"/>
  <c r="FG12" i="2"/>
  <c r="CY20" i="2"/>
  <c r="CZ20" i="2" s="1"/>
  <c r="ET20" i="2"/>
  <c r="EU20" i="2" s="1"/>
  <c r="FF20" i="2" s="1"/>
  <c r="EN20" i="2"/>
  <c r="EO20" i="2" s="1"/>
  <c r="FE20" i="2" s="1"/>
  <c r="EF17" i="2"/>
  <c r="FH17" i="2" s="1"/>
  <c r="DS13" i="2"/>
  <c r="EF13" i="2" s="1"/>
  <c r="DS12" i="2"/>
  <c r="EF12" i="2" s="1"/>
  <c r="FH12" i="2" s="1"/>
  <c r="ET9" i="2"/>
  <c r="EU9" i="2" s="1"/>
  <c r="FF9" i="2" s="1"/>
  <c r="FG9" i="2" s="1"/>
  <c r="EN9" i="2"/>
  <c r="EO9" i="2" s="1"/>
  <c r="FE9" i="2" s="1"/>
  <c r="CY9" i="2"/>
  <c r="CZ9" i="2" s="1"/>
  <c r="DS9" i="2" s="1"/>
  <c r="EF9" i="2" s="1"/>
  <c r="DS4" i="2"/>
  <c r="EF4" i="2" s="1"/>
  <c r="FF4" i="2"/>
  <c r="FG4" i="2" s="1"/>
  <c r="FG76" i="2"/>
  <c r="DS70" i="2"/>
  <c r="EF70" i="2" s="1"/>
  <c r="FH70" i="2" s="1"/>
  <c r="FF39" i="2"/>
  <c r="DS39" i="2"/>
  <c r="EF39" i="2" s="1"/>
  <c r="FH80" i="2"/>
  <c r="FH65" i="2"/>
  <c r="ET61" i="2"/>
  <c r="EU61" i="2" s="1"/>
  <c r="FF61" i="2" s="1"/>
  <c r="EN61" i="2"/>
  <c r="EO61" i="2" s="1"/>
  <c r="FE61" i="2" s="1"/>
  <c r="CY61" i="2"/>
  <c r="CZ61" i="2" s="1"/>
  <c r="DS61" i="2" s="1"/>
  <c r="EF61" i="2" s="1"/>
  <c r="CY58" i="2"/>
  <c r="CZ58" i="2" s="1"/>
  <c r="DS58" i="2" s="1"/>
  <c r="EF58" i="2" s="1"/>
  <c r="ET58" i="2"/>
  <c r="EU58" i="2" s="1"/>
  <c r="FF58" i="2" s="1"/>
  <c r="EN58" i="2"/>
  <c r="EO58" i="2" s="1"/>
  <c r="FE58" i="2" s="1"/>
  <c r="DS57" i="2"/>
  <c r="EF57" i="2" s="1"/>
  <c r="FG57" i="2"/>
  <c r="CY55" i="2"/>
  <c r="CZ55" i="2" s="1"/>
  <c r="DS55" i="2" s="1"/>
  <c r="EF55" i="2" s="1"/>
  <c r="ET55" i="2"/>
  <c r="EU55" i="2" s="1"/>
  <c r="FF55" i="2" s="1"/>
  <c r="EN55" i="2"/>
  <c r="EO55" i="2" s="1"/>
  <c r="FE55" i="2" s="1"/>
  <c r="ET54" i="2"/>
  <c r="EU54" i="2" s="1"/>
  <c r="FF54" i="2" s="1"/>
  <c r="FG54" i="2" s="1"/>
  <c r="EN54" i="2"/>
  <c r="EO54" i="2" s="1"/>
  <c r="FE54" i="2" s="1"/>
  <c r="CY54" i="2"/>
  <c r="CZ54" i="2" s="1"/>
  <c r="DS54" i="2" s="1"/>
  <c r="EF54" i="2" s="1"/>
  <c r="FH54" i="2" s="1"/>
  <c r="FG51" i="2"/>
  <c r="FH51" i="2" s="1"/>
  <c r="CY50" i="2"/>
  <c r="CZ50" i="2" s="1"/>
  <c r="DS50" i="2" s="1"/>
  <c r="EF50" i="2" s="1"/>
  <c r="ET50" i="2"/>
  <c r="EU50" i="2" s="1"/>
  <c r="FF50" i="2" s="1"/>
  <c r="EN50" i="2"/>
  <c r="EO50" i="2" s="1"/>
  <c r="FE50" i="2" s="1"/>
  <c r="FG48" i="2"/>
  <c r="FH48" i="2" s="1"/>
  <c r="EF43" i="2"/>
  <c r="FH43" i="2" s="1"/>
  <c r="FG34" i="2"/>
  <c r="FH34" i="2" s="1"/>
  <c r="DS20" i="2"/>
  <c r="EF20" i="2" s="1"/>
  <c r="DM81" i="2"/>
  <c r="DN81" i="2" s="1"/>
  <c r="EW81" i="2"/>
  <c r="EX81" i="2" s="1"/>
  <c r="DS73" i="2"/>
  <c r="EF73" i="2" s="1"/>
  <c r="FF73" i="2"/>
  <c r="FG73" i="2" s="1"/>
  <c r="CY66" i="2"/>
  <c r="CZ66" i="2" s="1"/>
  <c r="ET66" i="2"/>
  <c r="EU66" i="2" s="1"/>
  <c r="FF66" i="2" s="1"/>
  <c r="EN66" i="2"/>
  <c r="EO66" i="2" s="1"/>
  <c r="FE66" i="2" s="1"/>
  <c r="DS60" i="2"/>
  <c r="EF60" i="2" s="1"/>
  <c r="FH60" i="2" s="1"/>
  <c r="FH59" i="2"/>
  <c r="DS53" i="2"/>
  <c r="EF53" i="2" s="1"/>
  <c r="FH53" i="2" s="1"/>
  <c r="FG49" i="2"/>
  <c r="FH49" i="2" s="1"/>
  <c r="FG46" i="2"/>
  <c r="FH45" i="2"/>
  <c r="FH37" i="2"/>
  <c r="CY28" i="2"/>
  <c r="CZ28" i="2" s="1"/>
  <c r="DS28" i="2" s="1"/>
  <c r="EF28" i="2" s="1"/>
  <c r="ET28" i="2"/>
  <c r="EU28" i="2" s="1"/>
  <c r="FF28" i="2" s="1"/>
  <c r="EN28" i="2"/>
  <c r="EO28" i="2" s="1"/>
  <c r="FE28" i="2" s="1"/>
  <c r="ET23" i="2"/>
  <c r="EU23" i="2" s="1"/>
  <c r="FF23" i="2" s="1"/>
  <c r="EN23" i="2"/>
  <c r="EO23" i="2" s="1"/>
  <c r="FE23" i="2" s="1"/>
  <c r="CY23" i="2"/>
  <c r="CZ23" i="2" s="1"/>
  <c r="DS23" i="2" s="1"/>
  <c r="EF23" i="2" s="1"/>
  <c r="ET27" i="2"/>
  <c r="EU27" i="2" s="1"/>
  <c r="FF27" i="2" s="1"/>
  <c r="EN27" i="2"/>
  <c r="EO27" i="2" s="1"/>
  <c r="FE27" i="2" s="1"/>
  <c r="CY27" i="2"/>
  <c r="CZ27" i="2" s="1"/>
  <c r="DS27" i="2" s="1"/>
  <c r="EF27" i="2" s="1"/>
  <c r="CY26" i="2"/>
  <c r="CZ26" i="2" s="1"/>
  <c r="DS26" i="2" s="1"/>
  <c r="EF26" i="2" s="1"/>
  <c r="EN26" i="2"/>
  <c r="EO26" i="2" s="1"/>
  <c r="FE26" i="2" s="1"/>
  <c r="ET26" i="2"/>
  <c r="EU26" i="2" s="1"/>
  <c r="FF26" i="2" s="1"/>
  <c r="FG47" i="2"/>
  <c r="FH19" i="2"/>
  <c r="FH14" i="2"/>
  <c r="FH36" i="2"/>
  <c r="DA30" i="2"/>
  <c r="DB30" i="2" s="1"/>
  <c r="DS30" i="2" s="1"/>
  <c r="EF30" i="2" s="1"/>
  <c r="FH30" i="2" s="1"/>
  <c r="FG18" i="2"/>
  <c r="FH18" i="2" s="1"/>
  <c r="DS16" i="2"/>
  <c r="EF16" i="2" s="1"/>
  <c r="FH16" i="2" s="1"/>
  <c r="FG13" i="2"/>
  <c r="ET7" i="2"/>
  <c r="EU7" i="2" s="1"/>
  <c r="FF7" i="2" s="1"/>
  <c r="FG7" i="2" s="1"/>
  <c r="EN7" i="2"/>
  <c r="EO7" i="2" s="1"/>
  <c r="FE7" i="2" s="1"/>
  <c r="CY7" i="2"/>
  <c r="CZ7" i="2" s="1"/>
  <c r="DS7" i="2" s="1"/>
  <c r="EF7" i="2" s="1"/>
  <c r="FH7" i="2" s="1"/>
  <c r="ET6" i="2"/>
  <c r="EU6" i="2" s="1"/>
  <c r="FF6" i="2" s="1"/>
  <c r="EN6" i="2"/>
  <c r="EO6" i="2" s="1"/>
  <c r="FE6" i="2" s="1"/>
  <c r="CY6" i="2"/>
  <c r="CZ6" i="2" s="1"/>
  <c r="DS6" i="2" s="1"/>
  <c r="EF6" i="2" s="1"/>
  <c r="ET5" i="2"/>
  <c r="EU5" i="2" s="1"/>
  <c r="FF5" i="2" s="1"/>
  <c r="FG5" i="2" s="1"/>
  <c r="EN5" i="2"/>
  <c r="EO5" i="2" s="1"/>
  <c r="FE5" i="2" s="1"/>
  <c r="CY5" i="2"/>
  <c r="CZ5" i="2" s="1"/>
  <c r="DS5" i="2" s="1"/>
  <c r="EF5" i="2" s="1"/>
  <c r="FH5" i="2" s="1"/>
  <c r="FG6" i="2" l="1"/>
  <c r="FH6" i="2" s="1"/>
  <c r="FG26" i="2"/>
  <c r="DS66" i="2"/>
  <c r="EF66" i="2" s="1"/>
  <c r="FH73" i="2"/>
  <c r="FG50" i="2"/>
  <c r="FH57" i="2"/>
  <c r="FG58" i="2"/>
  <c r="FH58" i="2" s="1"/>
  <c r="FG61" i="2"/>
  <c r="FH61" i="2" s="1"/>
  <c r="FG39" i="2"/>
  <c r="FH4" i="2"/>
  <c r="FG20" i="2"/>
  <c r="FH20" i="2" s="1"/>
  <c r="FG31" i="2"/>
  <c r="FH31" i="2" s="1"/>
  <c r="FG32" i="2"/>
  <c r="FH32" i="2" s="1"/>
  <c r="FG21" i="2"/>
  <c r="FH21" i="2" s="1"/>
  <c r="FG74" i="2"/>
  <c r="FH74" i="2" s="1"/>
  <c r="FG84" i="2"/>
  <c r="FH84" i="2" s="1"/>
  <c r="FH10" i="2"/>
  <c r="FH71" i="2"/>
  <c r="FH86" i="2"/>
  <c r="FH82" i="2"/>
  <c r="FG27" i="2"/>
  <c r="FH27" i="2" s="1"/>
  <c r="FG23" i="2"/>
  <c r="FH23" i="2" s="1"/>
  <c r="FG28" i="2"/>
  <c r="FH28" i="2" s="1"/>
  <c r="FG66" i="2"/>
  <c r="FH9" i="2"/>
  <c r="FH50" i="2"/>
  <c r="FG55" i="2"/>
  <c r="FH55" i="2" s="1"/>
  <c r="FH39" i="2"/>
  <c r="FH13" i="2"/>
  <c r="FH42" i="2"/>
  <c r="FG69" i="2"/>
  <c r="FH69" i="2" s="1"/>
  <c r="FF81" i="2"/>
  <c r="FG81" i="2" s="1"/>
  <c r="FH47" i="2"/>
  <c r="FH79" i="2"/>
  <c r="FH40" i="2"/>
  <c r="FH68" i="2"/>
  <c r="FH26" i="2"/>
  <c r="FH66" i="2"/>
  <c r="DS81" i="2"/>
  <c r="EF81" i="2" s="1"/>
  <c r="FH46" i="2"/>
  <c r="FH76" i="2"/>
  <c r="FH81" i="2" l="1"/>
</calcChain>
</file>

<file path=xl/sharedStrings.xml><?xml version="1.0" encoding="utf-8"?>
<sst xmlns="http://schemas.openxmlformats.org/spreadsheetml/2006/main" count="871" uniqueCount="505">
  <si>
    <t>№</t>
  </si>
  <si>
    <t>Округ</t>
  </si>
  <si>
    <t>Для расчета показателей К1, К2, К3.1,К3.2, К8</t>
  </si>
  <si>
    <t>Общее количество организаций в субъекте (от кураторов)</t>
  </si>
  <si>
    <t>Для расчета показателя К4</t>
  </si>
  <si>
    <t xml:space="preserve">Для расчета показателя К5       </t>
  </si>
  <si>
    <t xml:space="preserve">Для расчета показателя К6      </t>
  </si>
  <si>
    <t>Для расчета показателя К7</t>
  </si>
  <si>
    <t>Для расчета показателя К9</t>
  </si>
  <si>
    <t>Для расчета показателя К10</t>
  </si>
  <si>
    <t xml:space="preserve">К1 </t>
  </si>
  <si>
    <t>К2</t>
  </si>
  <si>
    <t>К3.1</t>
  </si>
  <si>
    <t>К3.2</t>
  </si>
  <si>
    <t>К4</t>
  </si>
  <si>
    <t>К5</t>
  </si>
  <si>
    <t>К6</t>
  </si>
  <si>
    <t>К7</t>
  </si>
  <si>
    <t>К8</t>
  </si>
  <si>
    <t>К9</t>
  </si>
  <si>
    <t>К10</t>
  </si>
  <si>
    <t>K (всего)</t>
  </si>
  <si>
    <t>Для расчета показателей G1, G2, G3</t>
  </si>
  <si>
    <t>G1</t>
  </si>
  <si>
    <t>G2</t>
  </si>
  <si>
    <t>G3</t>
  </si>
  <si>
    <t>G (всего)</t>
  </si>
  <si>
    <t>ИТОГОВЫЙ балл К1, К2, К3.1,К3.2 , К4, К5, К6, К7, К8, К9, К10, G1, G2, G3</t>
  </si>
  <si>
    <t>Число уникальных пользователей, принявших участие хотя бы в 1 мероприятии</t>
  </si>
  <si>
    <t>Численность населения в субъекте РФ старше 14 лет (чел.)</t>
  </si>
  <si>
    <t>Участие граждан в мероприятиях общественного голосования, на 100 тыс. 
населения</t>
  </si>
  <si>
    <t>М1</t>
  </si>
  <si>
    <t>Количество опубликованных региональных опросов в субъекте Российской Федерации</t>
  </si>
  <si>
    <t>M2.1</t>
  </si>
  <si>
    <t>Количество опубликованных муниципальных опросов в субъекте Российской Федерации</t>
  </si>
  <si>
    <t>Доля ОМСУ в субъекте Российской Федерации, опубликовавших хотя бы один опрос</t>
  </si>
  <si>
    <t>М.2.2</t>
  </si>
  <si>
    <t>Количество РОИВ в ПОС</t>
  </si>
  <si>
    <t>Доля подключенных к ПОС ОИВ субъектов Российской Федерации в части проведения мероприятий общественного голосования</t>
  </si>
  <si>
    <t>P1</t>
  </si>
  <si>
    <t>Количество ОМСУ в ПОС</t>
  </si>
  <si>
    <t>Доля подключенных к ПОС ОМСУ в части проведения мероприятий общественного голосования</t>
  </si>
  <si>
    <t>P2</t>
  </si>
  <si>
    <t>Количество размещенных виджетов ОГ</t>
  </si>
  <si>
    <t>Размещение виджета общественного голосования в субъекте Российской Федерации (отношение числа виджетов ОГ к общему числу РОИВ, ОМСУ)</t>
  </si>
  <si>
    <t>P3</t>
  </si>
  <si>
    <t>Количество голосований, в которых граждане участвуют в распределении
 регионального и местного бюджета</t>
  </si>
  <si>
    <t>P4</t>
  </si>
  <si>
    <t>Доля реализованных в отчётном периоде проектов, победивших в голосованиях</t>
  </si>
  <si>
    <t>P5</t>
  </si>
  <si>
    <t>Доля публичных слушаний, проведенных органами местного самоуправления субъекта в ПОС</t>
  </si>
  <si>
    <t>P6</t>
  </si>
  <si>
    <t>М (всего)</t>
  </si>
  <si>
    <t>Р (всего)</t>
  </si>
  <si>
    <t>ИТОГОВЫЙ балл М1, М2.1, М2.2, Р1, Р2, Р3, Р4, P5, P6</t>
  </si>
  <si>
    <t>(I)Итого</t>
  </si>
  <si>
    <t>Количество баллов</t>
  </si>
  <si>
    <t>Доля применяемых автоправил, %</t>
  </si>
  <si>
    <t>Доля ЛКО РОИВ, ОМСУ и организаций (1-й и 2-й очередей внедрения), в которых включена автокоординация, %</t>
  </si>
  <si>
    <t>Доля шаблонизированных ответов, %</t>
  </si>
  <si>
    <t>Доля "фаст-треков", %</t>
  </si>
  <si>
    <t>Доля органов и организаций, разместивших виджет ЭФС, %</t>
  </si>
  <si>
    <t>Доля сообщений, ответ по которым был дан в регламентный срок, %</t>
  </si>
  <si>
    <t>Уровень удовлетворенности граждан ответами, %</t>
  </si>
  <si>
    <t>Доля сообщений ПОС к общему количеству сообщений и обращений, %</t>
  </si>
  <si>
    <t>Доля сообщений, переданных из РГИС в ПОС методом "Витрина данных", %</t>
  </si>
  <si>
    <t>Доля обращений по 59-ФЗ, переданных из РГИС в ПОС методом "Витрина данных", %</t>
  </si>
  <si>
    <t>РОИВ+Правительство</t>
  </si>
  <si>
    <t>ОМСУ без подразделений</t>
  </si>
  <si>
    <t>Организации 1-й очереди внедрения (школы, детские сады, учреждения здравоохранения)</t>
  </si>
  <si>
    <t>Организации 2-й очереди внедрения (учреждения дополнительного образования по общеобразовательным программам, учреждения дополнительного образования в области искусств, учреждения дополнительного образования в области физ. культуры и спорта, библиотеки, музеи, зоопарки, парки культуры и отдыха, культурно-досуговые учреждения, цирки, театры, концертные организации, кинематографические организации, детские дома-интернаты, дома престарелых, комплексные центры социального обслуживания населения, пансионаты, приюты, социально-реабилитационные центры, центры медико-социальной помощи пожилым и инвалидам, центры психологической помощи, центры социального обслуживания граждан, центры социальной помощи, центры занятости населения, МФЦ, ресурсоснабжающие организации, организации, осуществляющие управление многоквартирными домами)</t>
  </si>
  <si>
    <t>Остальное ("подразделения ФОИВ/РОИВ/ОМСУ", "прочие гос/мун учреждения", "коммерческие")</t>
  </si>
  <si>
    <t>На сайтах РОИВ, ОМСУ и организаций</t>
  </si>
  <si>
    <t>РОИВ</t>
  </si>
  <si>
    <t>ОМСУ всего</t>
  </si>
  <si>
    <t>Начальное и среднее образование</t>
  </si>
  <si>
    <t>Детские сады</t>
  </si>
  <si>
    <t>УК</t>
  </si>
  <si>
    <t>Мед. организации</t>
  </si>
  <si>
    <t>Реквизиты письма</t>
  </si>
  <si>
    <t>ОМСУ Горпос. и сельпос.</t>
  </si>
  <si>
    <t>ОМСУ Прочие, кроме горпос. и сельпос.</t>
  </si>
  <si>
    <t>Учреждения образования</t>
  </si>
  <si>
    <t>Учреждения здравоохранения</t>
  </si>
  <si>
    <t>Прочие учреждения</t>
  </si>
  <si>
    <t xml:space="preserve">Из них имеют сайт или веб-страницу </t>
  </si>
  <si>
    <t>Из них имеют доступ к интернету</t>
  </si>
  <si>
    <t xml:space="preserve">ОМСУ Прочие, кроме горпос. и сельпос. </t>
  </si>
  <si>
    <t xml:space="preserve">ОМСУ Горпос. и сельпос. </t>
  </si>
  <si>
    <t>Образовательные организации всего</t>
  </si>
  <si>
    <t>Из них: дошкольные образовательные организации</t>
  </si>
  <si>
    <t>Из них: общеобразовательные организации</t>
  </si>
  <si>
    <t>Учреждения здравоохранения всего</t>
  </si>
  <si>
    <t>Из них: больницы</t>
  </si>
  <si>
    <t>Из них: поликлиники</t>
  </si>
  <si>
    <t>Организации дополнительного образования детей</t>
  </si>
  <si>
    <t>Организации, осуществляющие деятельность в области культуры и искусств</t>
  </si>
  <si>
    <t>Организации социального обслуживания населения</t>
  </si>
  <si>
    <t>Центры занятости населения</t>
  </si>
  <si>
    <t>Многофункциональные центры</t>
  </si>
  <si>
    <t>Организации, осуществляющие управление многоквартирными домами</t>
  </si>
  <si>
    <t>Ресурсоснабжающие организации</t>
  </si>
  <si>
    <t>РОИВ + Правительство</t>
  </si>
  <si>
    <t>ОМСУ (кроме сельпос/горпос) Для голосований</t>
  </si>
  <si>
    <t>Организации второй очереди внедрения</t>
  </si>
  <si>
    <t>без ФТ федерального уровня</t>
  </si>
  <si>
    <t>от -50 до 10</t>
  </si>
  <si>
    <t>от -30 до 30</t>
  </si>
  <si>
    <t>от 0 до 30</t>
  </si>
  <si>
    <t>Для регионов с интеграцией по-умолчанию начисляется среднее значение 10 баллов</t>
  </si>
  <si>
    <t>от 0 до 20</t>
  </si>
  <si>
    <t>Без ФТ федерального уровня</t>
  </si>
  <si>
    <t>от 0 до 50</t>
  </si>
  <si>
    <t>max 290</t>
  </si>
  <si>
    <t>Для регионов, подтвердивших отсутствие РГИС, устанавливается максимальный балл</t>
  </si>
  <si>
    <t>Для регионов, подтвердивших отсутствие РГИС, устанавливается среднее значение 10 баллов</t>
  </si>
  <si>
    <t>max 90</t>
  </si>
  <si>
    <t>max 380</t>
  </si>
  <si>
    <t>От каждого ОМСУ учитывается не более 1 опроса</t>
  </si>
  <si>
    <t>от 1 до 50</t>
  </si>
  <si>
    <t>max 200</t>
  </si>
  <si>
    <t>max 670</t>
  </si>
  <si>
    <t>ЦФО</t>
  </si>
  <si>
    <t>Московская область</t>
  </si>
  <si>
    <t>26.01.2021 № 11-451/Исх</t>
  </si>
  <si>
    <t>ПФО</t>
  </si>
  <si>
    <t>Нижегородская область</t>
  </si>
  <si>
    <t>14.01.2021 №Исх-324-8584/21</t>
  </si>
  <si>
    <t>Республика Башкортостан</t>
  </si>
  <si>
    <t>19.01.2021 № ИТ-29/ВО</t>
  </si>
  <si>
    <t>ЮФО</t>
  </si>
  <si>
    <t>Республика Калмыкия</t>
  </si>
  <si>
    <t>14.01.2021 № 018/АЭ-01-07-56</t>
  </si>
  <si>
    <t>20.04.2022 №018/АЭ-03-06-1154</t>
  </si>
  <si>
    <t>Рязанская область</t>
  </si>
  <si>
    <t>12.01.2021 №ВС/4-18</t>
  </si>
  <si>
    <t>07.04.2022 №АУ/4-934</t>
  </si>
  <si>
    <t>Саратовская область</t>
  </si>
  <si>
    <t>15.01.2021 № 01-01-02/74</t>
  </si>
  <si>
    <t>УФО</t>
  </si>
  <si>
    <t>Тюменская область</t>
  </si>
  <si>
    <t>14.01.2021 №0061/21</t>
  </si>
  <si>
    <t>ХМАО</t>
  </si>
  <si>
    <t>15.01.2021 № 08-Исх-75</t>
  </si>
  <si>
    <t>15.04.2021 № 08-Исх-1388; 10.12.2021 № 08-Исх-4979; 26.10.2022 № 08-Исх-4030</t>
  </si>
  <si>
    <t>07.04.2022 № 08-Исх-1152</t>
  </si>
  <si>
    <t>Ярославская область</t>
  </si>
  <si>
    <t>14.01.2021 № ИХ.21-0033/21</t>
  </si>
  <si>
    <t>СЗФО</t>
  </si>
  <si>
    <t>Вологодская область</t>
  </si>
  <si>
    <t>14.01.2021 №ИХ.01-0303/21</t>
  </si>
  <si>
    <t>Воронежская область</t>
  </si>
  <si>
    <t>14.02.2021 №17-06-10/И-127</t>
  </si>
  <si>
    <t>ДФО</t>
  </si>
  <si>
    <t>Еврейская автономная область</t>
  </si>
  <si>
    <t>13.01.2021 №03-27/162</t>
  </si>
  <si>
    <t>Калининградская область</t>
  </si>
  <si>
    <t>13.01.2021 № 49-01-14</t>
  </si>
  <si>
    <t>12.04.2022 №1156-01-14</t>
  </si>
  <si>
    <t>Калужская область</t>
  </si>
  <si>
    <t>14.01.2021 № 08-31/12407-20М</t>
  </si>
  <si>
    <t>СФО</t>
  </si>
  <si>
    <t>Кемеровская область</t>
  </si>
  <si>
    <t>15.01.2021 № И15-5/179</t>
  </si>
  <si>
    <t>08.04.2022 №652-МЦ; 20.10.2022 № 2240-МЦ; 24.11.2022 № 2596-МЦ</t>
  </si>
  <si>
    <t>Кировская область</t>
  </si>
  <si>
    <t>13.01.2021 №12-71-06</t>
  </si>
  <si>
    <t>Курганская область</t>
  </si>
  <si>
    <t>13.01.2021 № ИСХ 07-00018/21</t>
  </si>
  <si>
    <t>03.06.2022 №ИСХ.07-00749/22</t>
  </si>
  <si>
    <t>Ненецкий автономный округ</t>
  </si>
  <si>
    <t>14.01.2021 № 38</t>
  </si>
  <si>
    <t>18.05.2021 № 01-53/3945; 02.08.2021 № 01-53/6173</t>
  </si>
  <si>
    <t>08.04.2022 №01-53/2741</t>
  </si>
  <si>
    <t>Новгородская область</t>
  </si>
  <si>
    <t>15.01.2021 №ПО-06-02/136-И</t>
  </si>
  <si>
    <t>Республика Алтай</t>
  </si>
  <si>
    <t>11.01.2021 № 04/1</t>
  </si>
  <si>
    <t>21.06.2021 № 2481</t>
  </si>
  <si>
    <t>06.04.2022 №04/1029</t>
  </si>
  <si>
    <t>СКФО</t>
  </si>
  <si>
    <t>Республика Дагестан</t>
  </si>
  <si>
    <t>16.01.2021 №09-09-86/21</t>
  </si>
  <si>
    <t>06.04.2022 №09-09-1129/22</t>
  </si>
  <si>
    <t>Республика Карелия</t>
  </si>
  <si>
    <t>15.01.2021 № 287/02-14/Аи</t>
  </si>
  <si>
    <t>Республика Крым</t>
  </si>
  <si>
    <t>15.01.2021 № 16/7055/01-17/1</t>
  </si>
  <si>
    <t>01.11.2021 № 16/01-46/1060</t>
  </si>
  <si>
    <t>12.04.2022 №16/2586/01-17/6</t>
  </si>
  <si>
    <t>Республика Марий Эл</t>
  </si>
  <si>
    <t>15.01.2021 №01-67</t>
  </si>
  <si>
    <t>21.02.2022 № 01-409</t>
  </si>
  <si>
    <t>07.04.2022 № 01-871; 05.10.2022 № 02-2407</t>
  </si>
  <si>
    <t>Республика Мордовия</t>
  </si>
  <si>
    <t>18.01.2021 №2-33</t>
  </si>
  <si>
    <t>25.11.2021 №2-1602; 26.08.2022 № 6-1298</t>
  </si>
  <si>
    <t>12.04.2022 №6-547</t>
  </si>
  <si>
    <t>Республика Северная Осетия-Алания</t>
  </si>
  <si>
    <t>15.01.2021 №72-5</t>
  </si>
  <si>
    <t>15.11.2021 № 72-784; 16.11.2021 № 7154/и; 21.01.2022 № 72-21; 22.11.2022 № 72-651</t>
  </si>
  <si>
    <t>13.04.2022 №06-201</t>
  </si>
  <si>
    <t>Республика Тыва</t>
  </si>
  <si>
    <t>12.01.2021 № 12/21-УН</t>
  </si>
  <si>
    <t>24.06.2021 № 1437/21-УН</t>
  </si>
  <si>
    <t>Республика Хакасия</t>
  </si>
  <si>
    <t>15.01.2021 № 700-52-ЕК</t>
  </si>
  <si>
    <t>29.06.2021 № 700-1190-ЕК</t>
  </si>
  <si>
    <t>07.04.2022 №700-675-ЕК</t>
  </si>
  <si>
    <t>Республика Чувашия</t>
  </si>
  <si>
    <t>15.01.2021 № 04/03-93</t>
  </si>
  <si>
    <t>Ростовская область</t>
  </si>
  <si>
    <t>13.01.2021 №18/48</t>
  </si>
  <si>
    <t>07.04.2022 №18/1314; 15.12.2022 № 18/5236</t>
  </si>
  <si>
    <t>Ставропольский край</t>
  </si>
  <si>
    <t>13.01.2021 №08-70</t>
  </si>
  <si>
    <t>08.10.2021 № 08-7158</t>
  </si>
  <si>
    <t>13.04.2022 №08-2515</t>
  </si>
  <si>
    <t>Тамбовская область</t>
  </si>
  <si>
    <t>15.01.2021 № 1.7-01/20318</t>
  </si>
  <si>
    <t>25.06.2021 № 14.1-12/1754; 09.07.2021 №14.1-12/1905; 10.12.2021 № 14.1-12/3598; 23.06.2022 № 14.1-12/2370</t>
  </si>
  <si>
    <t>08.04.2022 №1.11-01/5806</t>
  </si>
  <si>
    <t>Тверская область</t>
  </si>
  <si>
    <t>30.03.2021 №173-ТК</t>
  </si>
  <si>
    <t>Ульяновская область</t>
  </si>
  <si>
    <t>№ 73-П-01/611 исх от 15.01.2021</t>
  </si>
  <si>
    <t>Челябинская область</t>
  </si>
  <si>
    <t>15.01.2021 №1601/82</t>
  </si>
  <si>
    <t>06.04.2022 №1601/1708</t>
  </si>
  <si>
    <t>Алтайский край</t>
  </si>
  <si>
    <t>14.01.2021 №31/П/46</t>
  </si>
  <si>
    <t>Архангельская область</t>
  </si>
  <si>
    <t>14.01.2021 № 214/54</t>
  </si>
  <si>
    <t>Астраханская область</t>
  </si>
  <si>
    <t>20.01.2021 № Н3-01-162</t>
  </si>
  <si>
    <t>Белгородская область</t>
  </si>
  <si>
    <t>14.01.2021 № 1/27-11588-12-5</t>
  </si>
  <si>
    <t>Брянская область</t>
  </si>
  <si>
    <t>14.01.2021 №Э-У-58ЭД</t>
  </si>
  <si>
    <t>24.06.2021 № 7-3712и; 14.07.2021 № 7-4155и</t>
  </si>
  <si>
    <t>07.04.2022 №Э-У-838ЭД</t>
  </si>
  <si>
    <t>Владимирская область</t>
  </si>
  <si>
    <t>15.01.2021 № ДЦР-31-01-10</t>
  </si>
  <si>
    <t>Волгоградская область</t>
  </si>
  <si>
    <t>12.01.2021 №22-04-06/31</t>
  </si>
  <si>
    <t>24.05.2021 № 14-13-2804; 12.11.2021 № 22-01-10/4950</t>
  </si>
  <si>
    <t>07.04.2022 №22-01-05/1504</t>
  </si>
  <si>
    <t>Ивановская область</t>
  </si>
  <si>
    <t>13.01.2021 №36/040-09</t>
  </si>
  <si>
    <t>07.07.2021 № 1609/040-09; 21.07.2021 № 1715/040-09; 05.08.2021 № 1824/040-09</t>
  </si>
  <si>
    <t>07.04.2022 №726/040-09</t>
  </si>
  <si>
    <t>Кабардино-Балкарская Республика</t>
  </si>
  <si>
    <t>14.01.2021 № 67-05-08/19</t>
  </si>
  <si>
    <t>12.05.2022 №67-05-08/729; 22.12.2022 № 67-05-08/2530</t>
  </si>
  <si>
    <t>Карачаево-Черкесская Республика</t>
  </si>
  <si>
    <t>18.01.2021 №24</t>
  </si>
  <si>
    <t>25.03.2021 № 14-06/1404</t>
  </si>
  <si>
    <t>07.04.2022 №603</t>
  </si>
  <si>
    <t>Красноярский край</t>
  </si>
  <si>
    <t>20.01.2021 № 73-039</t>
  </si>
  <si>
    <t>Липецкая область</t>
  </si>
  <si>
    <t>15.01.2021 №02-08-412И16-23</t>
  </si>
  <si>
    <t>Мурманская область</t>
  </si>
  <si>
    <t>18.01.2021 № 31-05/46-3P</t>
  </si>
  <si>
    <t>Новосибирская область</t>
  </si>
  <si>
    <t>13.01.2021 №44-08/32</t>
  </si>
  <si>
    <t>Омская область</t>
  </si>
  <si>
    <t>18.01.2021 № мех-21/ПР-188/04</t>
  </si>
  <si>
    <t>15.09.2022 № ИСХ-22/МПС-5622</t>
  </si>
  <si>
    <t>Орловская область</t>
  </si>
  <si>
    <t>21.01.2021 № 06-13-67</t>
  </si>
  <si>
    <t>17.01.2022 № Д2/68; 29.09.2022 № Д2/2413</t>
  </si>
  <si>
    <t>04.04.2022 № ОК-П13-070-15091</t>
  </si>
  <si>
    <t>Пензенская область</t>
  </si>
  <si>
    <t>15.01.2021 №3-7-12429</t>
  </si>
  <si>
    <t>Псковская область</t>
  </si>
  <si>
    <t>15.01.2021 № СД-02-117</t>
  </si>
  <si>
    <t>06.04.2021 № СД-02-1407; 28.06.2021 № СД-02-2695</t>
  </si>
  <si>
    <t>07.04.2022 №УЦС-09-277</t>
  </si>
  <si>
    <t>Республика Бурятия</t>
  </si>
  <si>
    <t>15.01.2021 № 01.13.-И26/21</t>
  </si>
  <si>
    <t>14.07.2021 № 01.13-14-И962/21; 29.10.2021 № 01.13-04-И1490/21; 17.11.2021 № 68-01-И171/21</t>
  </si>
  <si>
    <t>08.04.2022 №01.13-04-И431/22; 04.10.2022 № 01.13-04-И1249/22</t>
  </si>
  <si>
    <t>Республика Коми</t>
  </si>
  <si>
    <t>12.02.2021 №03-03-307</t>
  </si>
  <si>
    <t>Республика Саха (Якутия)</t>
  </si>
  <si>
    <t>15.01.2021 № 05/02/01-127</t>
  </si>
  <si>
    <t>Самарская область</t>
  </si>
  <si>
    <t>14.01.2021 № ДИТиС/24</t>
  </si>
  <si>
    <t>16.06.2021 № МЗ/1817-исх; 06.09.2021 № ДИТиС/1210; 10.06.2022 № ДИТиС/778; 19.08.2022 № ДИТиС/1070</t>
  </si>
  <si>
    <t>30.05.2022 №ДИТиС/705</t>
  </si>
  <si>
    <t>Сахалинская область</t>
  </si>
  <si>
    <t>15.01.2021 № Исх-3.31-76/21</t>
  </si>
  <si>
    <t>Свердловская область</t>
  </si>
  <si>
    <t>12.01.2021 №41-01-79/17</t>
  </si>
  <si>
    <t>08.09.2021 № 41-01-79/2730; 26.07.2022 № 41-01-82/3280; 17.11.2022 № 41-01-79/5191</t>
  </si>
  <si>
    <t>17.11.2022 № 41-01-79/5191</t>
  </si>
  <si>
    <t>Севастополь</t>
  </si>
  <si>
    <t>13.01.2021 №117/01-01-02.1-15/02/21</t>
  </si>
  <si>
    <t>Томская область</t>
  </si>
  <si>
    <t>15.01.2021 №СИ-16-016</t>
  </si>
  <si>
    <t>16.04.2021 № СИ-16-322; 10.11.2021 № СИ-24-734; 19.10.2022 № АР-24-780</t>
  </si>
  <si>
    <t>08.04.2022 №АР-16-243; 19.10.2022 № АР-24-780</t>
  </si>
  <si>
    <t>Тульская область</t>
  </si>
  <si>
    <t>15.01.2021 № 55-r-21/315</t>
  </si>
  <si>
    <t>07.04.2022 №55-к-21/3929; 17.11.2022 № 11-03/47</t>
  </si>
  <si>
    <t>Чеченская республика</t>
  </si>
  <si>
    <t>15.01.2021 №59/11-01</t>
  </si>
  <si>
    <t>13.04.2022 №1353/07-01</t>
  </si>
  <si>
    <t>Приморский край</t>
  </si>
  <si>
    <t>13.01.2021 №11/113</t>
  </si>
  <si>
    <t>07.04.2022 №КВ-40/1342</t>
  </si>
  <si>
    <t>Оренбургская область</t>
  </si>
  <si>
    <t>18.01.2021 №18/47</t>
  </si>
  <si>
    <t>22.04.2022 №18/884; 25.10.2022 &lt;номер не указан&gt;</t>
  </si>
  <si>
    <t>Магаданская область</t>
  </si>
  <si>
    <t>15.01.2021 № 157/01/02</t>
  </si>
  <si>
    <t>07.04.2022 № 405/02-3</t>
  </si>
  <si>
    <t>Республика Ингушетия</t>
  </si>
  <si>
    <t>13.01.2021 №22/03/01</t>
  </si>
  <si>
    <t>07.04.2022 №1370/03</t>
  </si>
  <si>
    <t>Пермский край</t>
  </si>
  <si>
    <t>15.01.2021 № 01-67-47</t>
  </si>
  <si>
    <t>Камчатский край</t>
  </si>
  <si>
    <t>15.01.2021 № 56.02/43</t>
  </si>
  <si>
    <t>Республика Татарстан</t>
  </si>
  <si>
    <t>11.01.2021 № 7-1/24</t>
  </si>
  <si>
    <t>16.03.2022 № 7-1/1404; 13.05.2022 № 7-1/2688; 26.05.2022 № 7-1/2962</t>
  </si>
  <si>
    <t>07.04.2022 №7-1/1974; 08.09.2022 № 7-1/5426; 12.08.2022 № 7-1/4817</t>
  </si>
  <si>
    <t>Удмуртская Республика</t>
  </si>
  <si>
    <t>12.01.2021 №01-27/0022</t>
  </si>
  <si>
    <t>09.12.2021 № 7-281э/2168; 17.01.2021 № В12-21-02/0013; 03.11.2022 № В12-21-02/0539; 29.11.2022 № В-12-21-04/0525</t>
  </si>
  <si>
    <t>07.04.2022 № В12-21-02/0125; 03.11.2022 № В12-21-02/0539; 29.11.2022 № В-12-21-04/0525</t>
  </si>
  <si>
    <t>Республика Адыгея</t>
  </si>
  <si>
    <t>05.02.2021№02/304</t>
  </si>
  <si>
    <t>03.12.2021 № А-3396</t>
  </si>
  <si>
    <t>07.04.2022 №02/840</t>
  </si>
  <si>
    <t>Ямало-Ненецкий автономный округ</t>
  </si>
  <si>
    <t>№ 89-03-01-04-04/105 от 18.01.2021</t>
  </si>
  <si>
    <t>07.04.2022 №89/01-04-04/6251</t>
  </si>
  <si>
    <t>Забайкальский край</t>
  </si>
  <si>
    <t>13.01.2021 №36-АК</t>
  </si>
  <si>
    <t>Костромская область</t>
  </si>
  <si>
    <t>№ 41/11 от 13.01.2021</t>
  </si>
  <si>
    <t>14.07.2021 № 41/499</t>
  </si>
  <si>
    <t>07.04.2022 №ПБ-2919/7</t>
  </si>
  <si>
    <t>Санкт-Петербург</t>
  </si>
  <si>
    <t xml:space="preserve">
09.02.2021 №13-07-201/21-0-0</t>
  </si>
  <si>
    <t>07.04.2022 №01-10-1706/22-0-1</t>
  </si>
  <si>
    <t>Чукотский автономный округ</t>
  </si>
  <si>
    <t>№01-09/25 от 12.03.2021</t>
  </si>
  <si>
    <t>17.11.2021 № 5668104-8</t>
  </si>
  <si>
    <t>08.04.2022 №01-09/37</t>
  </si>
  <si>
    <t>Амурская область</t>
  </si>
  <si>
    <t>08.04.2022 №06-08-725</t>
  </si>
  <si>
    <t>Курская область</t>
  </si>
  <si>
    <t>14.01.2021 №06.1-02-06/68</t>
  </si>
  <si>
    <t>Ленинградская область</t>
  </si>
  <si>
    <t>14.01.2021 № 004-15157/2020-0-1</t>
  </si>
  <si>
    <t>13.04.2022 №004-1602/2022-2-1</t>
  </si>
  <si>
    <t>Хабаровский край</t>
  </si>
  <si>
    <t>18.01.2021 № 02.02-02-87</t>
  </si>
  <si>
    <t>14.07.2021 № 02.04.-04-2282; 24.09.2021 № 02.04-04-3075; 28.09.2021 № 02.04-04-3110; 05.10.2021 № 02.04-04-3187</t>
  </si>
  <si>
    <t>Иркутская область</t>
  </si>
  <si>
    <t>30.12.2020 № 02-16-9864/20</t>
  </si>
  <si>
    <t>03.12.2021 № 02-65-666/21; 03.03.2022 № 02-65-384/22</t>
  </si>
  <si>
    <t>07.04.2022 №02-65-613/22; 09.01.2023 № 02-65-17/23</t>
  </si>
  <si>
    <t>Смоленская область</t>
  </si>
  <si>
    <t>19.02.2021 №МЭДО-09/0344</t>
  </si>
  <si>
    <t>08.04.2022 МЭДО-06/0846 Исх</t>
  </si>
  <si>
    <t>Краснодарский край</t>
  </si>
  <si>
    <t>19.01.2021 № 86-06.01-05-144/21</t>
  </si>
  <si>
    <t>город Москва</t>
  </si>
  <si>
    <t>Итого</t>
  </si>
  <si>
    <t>С федсервисами</t>
  </si>
  <si>
    <t>Без федсервисов</t>
  </si>
  <si>
    <r>
      <rPr>
        <b/>
        <sz val="10"/>
        <color theme="1"/>
        <rFont val="Calibri"/>
        <family val="2"/>
        <charset val="204"/>
      </rPr>
      <t xml:space="preserve">Регион
РЕЙТИНГ </t>
    </r>
    <r>
      <rPr>
        <b/>
        <sz val="10"/>
        <color rgb="FFFF0000"/>
        <rFont val="Calibri"/>
        <family val="2"/>
        <charset val="204"/>
      </rPr>
      <t>01.01-12.04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</si>
  <si>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</si>
  <si>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</si>
  <si>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Доля сообщений с признаком "фаст-трек", ответ на которые был дан в отчетный период, %</t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</si>
  <si>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</si>
  <si>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</si>
  <si>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Для расчета показателей К1, К2, К3.1,К3.2, K8, M2.2, P1, P2, P3</t>
  </si>
  <si>
    <r>
      <t>СВОД ДЛЯ РАСЧЕТА РЕЙТИНГА</t>
    </r>
    <r>
      <rPr>
        <b/>
        <sz val="9"/>
        <rFont val="Calibri"/>
        <family val="2"/>
        <charset val="204"/>
      </rPr>
      <t xml:space="preserve">
Общее количество организаций в субъекте, в качестве основы используются данные от кураторов (столбцы H-M), данные из писем регионов в МЦ РФ (столбцы N-AI, столбцы AU-BP), данные из официальной статистики (столбцы AJ-AT)
</t>
    </r>
    <r>
      <rPr>
        <b/>
        <sz val="10"/>
        <rFont val="Calibri"/>
        <family val="2"/>
        <charset val="204"/>
      </rPr>
      <t xml:space="preserve">
</t>
    </r>
  </si>
  <si>
    <t>11.11.2022 № М17-2489; 11.01.2023 № М17-11-15; 24.01.2023 № М17-11-109</t>
  </si>
  <si>
    <t>23.04.2021 № 1601/1702; 29.06.2022 № 1601/3172; 20.12.2022 № 1601/6552</t>
  </si>
  <si>
    <t>11.05.2021 № 18/999; 20.05.2021№ 18/1056; 22.07.2021 № 18/1510; 24.12.2021 № 18/2803; 25.10.2022 &lt;номер не указан&gt;; 03.02.2023 № 18/147</t>
  </si>
  <si>
    <t>08.04.2022 №01-67-2675; 09.02.2023 № 01-67-1028</t>
  </si>
  <si>
    <t>19.04.2021 № 01-16-334/21-1-0; 11.10.2021 № 01-16-1275/21-0-0; 11.10.2021 № 01-16-1274/21-0-0; 03.03.2023 № 01-10-237/23-0-0</t>
  </si>
  <si>
    <t xml:space="preserve">21.09.2021 № 86-06.01-05-4230/21; 29.11.2022 № 86-06.01-05-6229/22; 19.12.2022 № 9235/07.02-10
</t>
  </si>
  <si>
    <t>13.04.2022 №86-06.01-05-1830/22; 29.11.2022 № 86-06.01-05-6229/22; 19.12.2022 № 9235/07.02-10</t>
  </si>
  <si>
    <t>* Подключенными считаются организации, для которых соблюдены следующие условия: нажат чекбокс "ЛКО готов к работе", есть хотя бы одна учетная запись с нажатым чекбоксом "Мной пройдено обучение"</t>
  </si>
  <si>
    <t>08.04.2022 №73-0418; 13.10.2022 № 73-01290; 18.04.2023 № 143-272828</t>
  </si>
  <si>
    <t>21.04.2023 № 2248-03-1-29</t>
  </si>
  <si>
    <t>15.07.2021 № 73-0861; 01.09.2021 № 73-01025; 25.11.2021 № 73-01403; 13.10.2022 № 73-01290; 18.04.2023 № 143-272828</t>
  </si>
  <si>
    <t>22.09.2022 № М17-2051; 11.11.2022 № М17-2489; 01.06.2023 № М17-11-1056</t>
  </si>
  <si>
    <t>-</t>
  </si>
  <si>
    <t>07.04.2021 № 08-31/12407-20м; 28.11.2022 № 08-41/1916-22; 25.05.2023 № 08-41/1147-23</t>
  </si>
  <si>
    <t>07.04.2022 №08-31/1408/2-22м;  25.05.2023 № 08-41/1147-23</t>
  </si>
  <si>
    <t>07.04.2021 № 31/П/1065; 15.10.2021 № 31/П/2985; 23.05.2023 № 31/П/1172</t>
  </si>
  <si>
    <t>07.04.2022 №31/П/905; 17.05.2023 № 3555</t>
  </si>
  <si>
    <t>30.06.2021 № 1026/01-31-01-18/02/21; 22.05.2023 № 4635/01-01-02.1-14/02/23</t>
  </si>
  <si>
    <t>06.04.2022 №2977/01-01-02.1-15/02/22; 22.05.2023 № 4635/01-01-02.1-14/02/23</t>
  </si>
  <si>
    <t>Региональные операторы по обращению с твердыми коммунальными отходами</t>
  </si>
  <si>
    <t>Операторы по приему платежей в сфере ЖКХ/расчетные центры</t>
  </si>
  <si>
    <t>** В случае если число подключенных ЛКО с соответствующим типом превышает оценку соответствующих организаций в регионе (оценка формируется на основе данных официальной статистики, писем субъектов Российской Федерации, данных от кураторов регионов), к примеру в результате несвоевременного удаления ЛКО из Системы после проведенной реструкутризации РОИВ или ОМСУ на региональном уровне, число подключенных ЛКО приравнивалось к оценке числа соответствующих организаций в регионе</t>
  </si>
  <si>
    <t>Доля подключенных к ПОС РОИВ** в части обработки сообщений %</t>
  </si>
  <si>
    <t>Доля подключенных к ПОС ОМСУ** в части обработки сообщений, %</t>
  </si>
  <si>
    <t>Доля подключенных к ПОС организаций 1-й очереди внедрения**, %</t>
  </si>
  <si>
    <t>Доля подключенных к ПОС организаций 2-й очереди внедрения**, %</t>
  </si>
  <si>
    <t>Общее количество ОМСУ и организаций (офиц. статистика):
ОМСУ - https://rosstat.gov.ru/storage/mediabank/Munst.htm
Школы - https://docs.edu.gov.ru/document/70ecc3b178e0b8397d234697c42e0ad8/
Детские сады - https://1sep.edu.ru/rosstat/
Учреждения здравоохранения - https://rosstat.gov.ru/folder/13721</t>
  </si>
  <si>
    <t>Общее количество РОИВ, ОМСУ, учреждений образования и здравоохранения: 
Дополнение к письму МЦ РФ № ОК-П13-070-38964 от 25.12.2020</t>
  </si>
  <si>
    <t>Общее количество РОИВ, ОМСУ, учреждений образования и здравоохранения (письмо МЦ РФ № ОК-П13-070-38964 от 25.12.2020)</t>
  </si>
  <si>
    <t xml:space="preserve">Общее количество организаций второй очереди внедения (письма МЦ РФ № ОК-П13-070-15091 от 04.04.2022 ; № ОК-П13-070-22109 от 29.03.2023)                         
                                                        </t>
  </si>
  <si>
    <t xml:space="preserve">19.04.2021 № 14ИСХ-6235/; 30.04.2021 № Исх-8450/16-06а; 03.08.2021 № Исх-15309/16-06о; 13.08.2021 № 11-6556/Исх; 06.08.2021 № ИСХ-12261; 21.09.2021 № Исх-19364/16-06о; 18.11.2021 Исх-24168/16-06о; 29.08.2022 № 18Исх-18521/16-03; 07.07.2023 № 18Исх-14263/06-01
</t>
  </si>
  <si>
    <t>13.04.2022 11-3423/Исх; 17.11.2022 № 20Исх-23692; 07.07.2023 № 18Исх-14263/06-01</t>
  </si>
  <si>
    <t>13.12.2021 № 018/АЭ-01-07-3484; 28.06.2023 № 018/АЭ-03-06-1644</t>
  </si>
  <si>
    <t>20.07.2023 № АУ/4-2729</t>
  </si>
  <si>
    <t>08.07.2021 №211674-062; 30.06.2023 № 19/4135-23</t>
  </si>
  <si>
    <t>11.04.2022 №22/0719-00/1; 15.03.2023 №19/1491-23; 30.06.2023 № 19/4135-23</t>
  </si>
  <si>
    <t>22.04.2022 №02-02/30/3468; 03.07.2023 № 02-02/30/5306</t>
  </si>
  <si>
    <t>26.04.2021 № И16-35/3808; 24.11.2022 № 2596-МЦ; 15.06.2023 № 1552-МЦ; 23.06.2023 № 5501</t>
  </si>
  <si>
    <t>09.04.2021 № ИСХ.07-00533/21; 24.05.2021 № ИСХ.07-00762/21; 09.06.2021 № ИСХ.07-00842/21; 28.09.2021 № ИСХ.07-01383/21; 11.08.2022 № ИСХ.07-01098/22; 17.08.2022 № ИСХ-07-01128/22; 09.02.2023 № ИСХ.07-00138/23; 04.07.2023 № ИСХ.08-04153/23</t>
  </si>
  <si>
    <t>25.08.2021 № 09-09-2101/21; 27.10.2021 № 09-09-2809/21; 06.06.2023 № 09-04/1-2124/23; 06.07.2023 № 09-04/1-2618/23</t>
  </si>
  <si>
    <t>17.05.2021 № С1-01-1636; 13.07.2021 № МТ-01-2358; 27.08.2021 № МГ-01-2981; 15.05.2023 № 111-01-23/2154; 05.07.2023 №111-01-23/3057</t>
  </si>
  <si>
    <t>23.09.2021 № 67-05-08/1410; 17.12.2021 № 67-05-08/1898; 22.12.2022 № 67-05-08/2530; 12.07.2023 № 67-05-08/1397</t>
  </si>
  <si>
    <t>12.07.2021 № 31-05/1348-ЗР; 10.09.2021 № 31-05/1685-ЗС; 02.11.2021 № 31-05/1982-АН; 12.01.2022 № 31-05/16-АН; 27.12.2022 № 31-05/2269-АН; 02.09.2022 № 31-05/1504-АН; 30.06.2023 № 31-05/1051-ВА; 12.07.2023 № 31-05/1110-АК</t>
  </si>
  <si>
    <t>22.09.2021 № 2971/07-01; 17.07.2023 № 2645/07-01</t>
  </si>
  <si>
    <t>01.04.2021 № 11/3658; 29.11.2021 № КВ-40/4218; 13.01.2023 № КВ-40/67; 20.03.2023 № КВ-40/902; 06.06.2023 № КВ-40/2068; КВ-40/2672 от 17.07.2023</t>
  </si>
  <si>
    <t>05.04.2021 № 2275/01/02; 24.05.2021 № 3471/01/02; 29.06.2023 №1178/02-3; 13.07.2023 № 1272/02-3</t>
  </si>
  <si>
    <t>22.09.2021 № 01-67-2536; 03.11.2021 № 01-67-2935; 12.12.2022 № 01-67-9378; 29.06.2023 № 01-67-4918</t>
  </si>
  <si>
    <t>25.06.2021 № 56.02/1068; 16.11.2022 № 56.02/2319; 25.07.2023 № 56.02/1311</t>
  </si>
  <si>
    <t>09.04.2022 №56.02/688; 24.07.2023 № 56.02/1300</t>
  </si>
  <si>
    <t>02.06.2021 № 89/01-04-04/9358; 04.10.2021 № 89-11-04/6023; 24.11.2022 № 89/01-04-04/21548; 13.07.2023 № 89/01-04/12201</t>
  </si>
  <si>
    <t>06.04.2022 №07.1-02-12/1183; 10.04.2023 № 10.1-02-11/1275; 04.07.2023 № 10.1-02-11/2397</t>
  </si>
  <si>
    <t>07.04.2022 №05.01-15-1199; 15.06.2023 №05.01-15-2155</t>
  </si>
  <si>
    <t>01.04.2021 № ИХ01-4388/21; 01.11.2021 № ИХ.01-14892/21; 23.11.2022 № ИХ.01-17414/22; 05.04.2023 № ИХ.01-4619/23; 27.07.2023 № ИХ.01-10498/23</t>
  </si>
  <si>
    <t>08.06.2022 №ИХ.01-8310/22; 23.11.2022 № ИХ.01-17414/22; 05.04.2023 № ИХ.01-4619/23; 27.07.2023 № ИХ.01-10498/23</t>
  </si>
  <si>
    <t>10.09.2021 № 3756-01-14; 29.09.2021 № 4081-01-14; 15.11.2021 № 4745-01-14; 27.07.2023 № 2478-01-15</t>
  </si>
  <si>
    <t>08.09.2021 № 713-71-06; 23.09.2021 № 767-71-06; 27.06.2022 № 594-71-08; 08.08.2023 № 833-71-08</t>
  </si>
  <si>
    <t>22.07.2021 № 73-П-01/21840исх; 19.10.2021 № 73-П-КРИТ/4472исх; 18.01.2022 № 193-4106; 04.04.2023 № 73-П-КРИТ-01/727исх; 19.06.2023 № 73-П-КРИТ-01/1268исх; 01.08.2023 № 73-П-КРИТ-01.01/1601исх</t>
  </si>
  <si>
    <t>06.04.2022 №73-АГ-08/9948; 04.04.2023 № 73-П-КРИТ-01/727исх; 05.04.2023 № 73-АГ-05/9796исх; 04.04.2023 № 73-П-КРИТ-01/727исх; 19.06.2023 № 73-П-КРИТ-01/1268исх; 01.08.2023 № 73-П-КРИТ-01.01/1601исх</t>
  </si>
  <si>
    <t>24.06.2021 № ДЦР-988-01-10; 06.05.2022 № ДЦР-825-01-10; 20.02.2023 № МЦР-255-01-09; 27.07.2023 № МЦР-1316-01-09</t>
  </si>
  <si>
    <t>25.04.2022 №ДЦР-759-01-10; 21.10.2022 № ДЦР-2114-01-10; 27.07.2023 № МЦР-1316-01-09</t>
  </si>
  <si>
    <t>10.06.2021 № 1245-08/32; 08.06.2023 № 1739-16/32; 10.08.2023 № 2564-16/32</t>
  </si>
  <si>
    <t>12.04.2022 №952-08/32; 27.07.2023 № 2381-16/32</t>
  </si>
  <si>
    <t>21.04.2021 № 01-06-609; 12.07.2021 № 06-08-1137; 23.09.2021 № 06-08-1722; 13.07.2023 № 01-5803; 26.07.2023 № 01-6146</t>
  </si>
  <si>
    <t>14.07.2021 № РМ-и-10815/2021; 08.08.2023 № 4-1138/2023</t>
  </si>
  <si>
    <t>13.07.2021 № 05-15/1147; 26.08.2021 № 03-27/7526; 03.07.2023 № 02-02/30/5306; 18.09.2023 № 02-02/30/7602</t>
  </si>
  <si>
    <t>11.04.2022 №806/22-АБ; 07.09.2023 № 2403/23-ИМ</t>
  </si>
  <si>
    <t>27.08.2021 № 05/07-13829; 30.08.2021 № 04/03-3142; 14.09.2021 № 04/03-3311; 26.11.2021 № 04/03-4352; 21.01.2022 № 04/03-228; 20.01.2022 №04/05-205; 20.01.2023 № 04/03-258; 01.02.2023 № 04/03/496; 30.06.2023 № 10/18-9584; 12.09.2023 № 04/03-4519</t>
  </si>
  <si>
    <t>28.05.2021 № 5/629; 15.12.2022 № 18/5236; 13.09.2023 № 18/4263</t>
  </si>
  <si>
    <t>15.11.2021 № 21/8291-03-АА; 18.07.2022 № 1577-СС; 23.09.2022 № 2250-СС; 20.03.2023 № 561-СС; 25.08.2023 № 1961-СС</t>
  </si>
  <si>
    <t>25.04.2022 №21/3416-09-ЕМ; 20.03.2023 № 561-СС; 17.04.2023 № 841-СС; 25.08.2023 № 1961-СС</t>
  </si>
  <si>
    <t>04.04.2022 №31-05/607-АН; 21.10.2022 № 31-05/1811-АН; 06.09.2023 № 31-05/1440-ВО</t>
  </si>
  <si>
    <t>14.04.2021 № 28-26/1463; 06.10.2021 № 28-26/4151; 01.11.2021 № 28-26/4537; 10.06.2022 № 28-01-22/2030; 13.02.2023 № 11-03/21; 28.08.2023 № 55-к-21/11025</t>
  </si>
  <si>
    <t>16.04.2021 № 1005-АК; 29.09.2022 № 3730-КК; 28.08.2023 № 02-2110</t>
  </si>
  <si>
    <t>Регион
РЕЙТИНГ 01.01-30.09</t>
  </si>
  <si>
    <t>22.06.2021 № Исх-001-300334/21; 09.08.2021 № Исх-324-357210/21; 25.10.2021 № Исх-324-498569/21; 01.12.2021 № Исх-109-564116/21; 11.02.2022 № Исх-324-60119/22; 29.07.2022 № Исх-324-357138/22; 12.10.2022 № Исх-324-484450/22; 11.07.2023 № Исх-324-353562/23; 22.09.2023 № Исх-324-496314/23</t>
  </si>
  <si>
    <t>10.06.2021 № ИХ.20-1395_21; 08.07.2021 № ИХ.20-1624/21; 04.10.2021 № ИХ.20-2385/21; 03.07.2023 № ИХ.20-1239/2023; 24.10.2023 № ИХ.20-2192/2023</t>
  </si>
  <si>
    <t>14.09.2023 № 06-11/822 (18.09.2023 № 80-13/3751)</t>
  </si>
  <si>
    <t>07.04.2022 №06-11/111; 14.09.2023 № 06-11/822 (18.09.2023 № 80-13/3751)</t>
  </si>
  <si>
    <t>07.04.2022 №2908-08-04; 08.08.2023 № 833-71-08; 10.10.2023 № 1099-71-08</t>
  </si>
  <si>
    <t>30.09.2021 № ЦР-1436-И; 16.11.2021 № ЦР-1724-И; 21.04.2022 № ЦР-642-И; 04.08.2022 № ЦР-1186-И; 20.10.2023 № ЦР-1519-И</t>
  </si>
  <si>
    <t>07.04.2022 №ЦР-510-И; 17.11.2022 № ЦР-1816-И; 20.10.2023 № ЦР-1519-И</t>
  </si>
  <si>
    <t>08.04.2022 №3698/02-14/Аи; 25.09.2023 № 10360/02-14/Аи</t>
  </si>
  <si>
    <t>13.07.2021 № 214/1269; 16.07.2021 № 214/1283; 26.08.2021 №214/1533; 10.09.2021 № 214/1610; 10.03.2023 № 214/359; 30.06.2023 № 214/1008; 25.07.2023 № 214/1133; 23.08.2023 № 214/1262; 15.09.2023 № 214/1381; 25.09.2023 № 214/1428</t>
  </si>
  <si>
    <t>07.04.2022 №214/546; 20.04.2022 № 214/657; 10.03.2023 №214/359; 16.03.2023 №214/399; 16.06.2023 №214/934; 19.09.2023 № 214/1386; 22.08.2023 № 214/1257; 20.10.2023 № 214/1619</t>
  </si>
  <si>
    <t>26.09.2022 № 12-04/1056; 13.09.2023 № 12-04/1163</t>
  </si>
  <si>
    <t>13.07.2021 № АР-3132; 15.10.2021 № АЯ-4857; 29.10.2021 № АЯ-5076; 22.11.2021 № АР-5391; 14.12.2021 № АЯ-5878; 15.02.2022 № АР-774; 02.10.2023 № АЯ-5125</t>
  </si>
  <si>
    <t>07.04.2022 №02-02-1417/430КВ-1845; 02.10.2023 № АЯ-5125</t>
  </si>
  <si>
    <t>26.08.2021 № 9/80; 31.03.2021 № 9/136; 06.12.2021 № 9/140; 17.04.2023 № 27/1000; 26.09.2023 № 7/7/2208</t>
  </si>
  <si>
    <t>21.04.2022 № П 32/63; 17.04.2023 № 27/1000; 26.09.2023 № 7/7/2208</t>
  </si>
  <si>
    <t>24.05.2021 № 323-А4; 18.08.2021 № 05/0501/НГ-4648; 24.04.2023 № 05/02/01-2811; 05.10.2023 № 05/02/01-6840</t>
  </si>
  <si>
    <t>07.06.2022 №05/02/01-3685; 24.04.2023 № 05/02/01-2811; 05.10.2023 № 05/02/01-6840</t>
  </si>
  <si>
    <t>24.05.2021 № 06.1-02-12/1497; 29.06.2023 № 10.1-02-11/2335; 04.10.2023 № 10.1-02-11/3750</t>
  </si>
  <si>
    <t>22.04.2022 №Исх-324-188995/22; 12.10.2022 № Исх-324-484450/22; 17.04.2023 Исх-324-189606/23; 19.05.2023 № Исх-324-253493/23; 22.09.2023 № Исх-324-496314/23; 17.10.2023 № Исх-324-543211/23; 13.11.2023 № Исх-324-600174/23</t>
  </si>
  <si>
    <t>24.05.2021 № 01-01-50/1492; 08.06.2021 № 01-01-50/1698; 23.06.2021 № 01-01-50/1869; 28.06.2021 № 01-01-50/1950; 01.07.2021 №01-01-50/2009; 09.07.2021 № 01-01-50/2130; 09.07.2021 № 01-01-50/2131; 09.07.2021 № 01-01-50/2132; 07.10.2021 № 01-01-50/3103; 24.11.2021 № 01-01-05/3645; 24.01.2022 № 01-01-50/126; 24.06.2022 № 01-01-50/1704; 16.02.2023 № 01-01-50/466; 17.05.2023 № 01-01-50/1566; ; 03.07.2023 № 01-01-05/2026; 24.08.2023 № 01-01-50/2666; 31.10.2023 № 01-01-50/3427</t>
  </si>
  <si>
    <t>27.04.2022 №01-01-50/1166; 17.05.2023 № 01-01-50/1566; 24.08.2023 № 01-01-50/2666; 31.10.2023 № 01-01-50/3427</t>
  </si>
  <si>
    <t>07.04.2022 №ИХ.20-755/22; 24.04.2023 №ИХ.20-737/2023; 28.07.2023 №ИХ.20-1494/2023; 28.07.2023 №ИХ.01-6940/2023; 28.07.2023 №ИХ.01-6941/2023; 11.10.2023 № ИХ.20-2093/2023; 10.10.2023 № ИХ.18-5428/2023; 27.10.2023 № ИХ.20-2251/2023</t>
  </si>
  <si>
    <t>07.05.2021 № 5373/02-14/Аи; 08.10.2021 № 10843/02-14/Аи; 23.11.2021 № 12565/02-14/Аи; 19.06.2023 № 6543/02-14/Аи; 28.06.2023 № 7048/02-14/Аи; 30.06.2023 № 7188/02-14/Аи; 25.09.2023 № 10360/02-14/Аи; 09.11.2023 № 12504/02-14/Аи</t>
  </si>
  <si>
    <t>07.04.2022 №04/03-1530; 27.10.2023 № 04/03-5283</t>
  </si>
  <si>
    <t>14.04.2022 №111-01-01/1421; 21.11.2022 № 111-01-01/5138; 01.09.2023 № 111-01-23/4055; 31.10.2023 № 111-01-23/5221</t>
  </si>
  <si>
    <t>01.07.2021 № 03-01-2051; 26.11.2021 № 03-01-4203; 05.07.2023 №03-1-34/15020; 08.11.2023 № 5571-03-1-29</t>
  </si>
  <si>
    <t>18.06.2021 № Исх-3.31-1746/21; 20.11.2023 № Исх-3.31-1378/23</t>
  </si>
  <si>
    <t>07.04.2022 № Исх-3.31-1028/22; 20.11.2023 № Исх-3.31-1378/23</t>
  </si>
  <si>
    <t>Подключено* ЛКО (сообщения) на 31.10</t>
  </si>
  <si>
    <t>Размещено виджетов ЭФС на 31.10</t>
  </si>
  <si>
    <t>Количество подведомственных ЛКО, для которых настроено хотя бы одно автоправило на 31.10</t>
  </si>
  <si>
    <t>Количество подведомственных ЛКО на 31.10</t>
  </si>
  <si>
    <t>Количество ЛКО РОИВ, ОМСУ и организаций (1-й и 2-й очередей внедрения), в которых включена автокоординация на 31.10</t>
  </si>
  <si>
    <t>Количество ЛКО РОИВ, ОМСУ и организаций (1-й и 2-й очередей внедрения) на 31.10</t>
  </si>
  <si>
    <t>Количество ответов с использованием шаблонов (01.01-31.10)</t>
  </si>
  <si>
    <t>Количество ответов, которые были даны в отчетном периоде (01.01-31.10)</t>
  </si>
  <si>
    <t>Количество сообщений с фаст-треком, ответ на которые был дан в срок в отчетный период (01.01-31.10)</t>
  </si>
  <si>
    <t>Количество сообщений без фаст-трека, ответ на которые был дан в срок в отчетный период (01.01-31.10)</t>
  </si>
  <si>
    <t>Количество сообщений, ответ на которые был дан в регламентный срок, входящий в отчетный период (01.01-31.10)</t>
  </si>
  <si>
    <t>Количество сообщений, регламентный срок ответа на которые входит в отчетный период (01.01-31.10)</t>
  </si>
  <si>
    <t>Количество оценок «4» и «5», поставленых ответам, данным в отчетном периоде  (01.01-31.10)</t>
  </si>
  <si>
    <t>Общее количество оценок, поставленых ответам, данным в отчетном периоде  (01.01-31.10)</t>
  </si>
  <si>
    <t>Количество сообщений, поступивших в ПОС за период 01.01.23-31.10.23</t>
  </si>
  <si>
    <t>Количество сообщений, переданных из РГИС в ПОС методом "Витрина данных" за период 01.01.23-31.10.23</t>
  </si>
  <si>
    <t>Общее количество обращений в субъекте, данные из ССТУ за период за период 01.01.23-31.10.23</t>
  </si>
  <si>
    <t>Общее количество сообщений, поступивших в РГИС, за период 01.01.23-31.10.23</t>
  </si>
  <si>
    <t>Количество обращений по 59-ФЗ, переданных из РГИС в ПОС методом "Витрина данных" за период 01.01.23-31.10.23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</si>
</sst>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  <scheme val="minor"/>
    </font>
    <font>
      <b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  <scheme val="minor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name val="Calibri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"/>
      <name val="Calibri"/>
      <family val="2"/>
      <charset val="204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11"/>
      <color rgb="FF333333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7" fillId="0" borderId="0" xfId="0" applyFont="1" applyFill="1"/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9" fontId="19" fillId="0" borderId="15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16" fillId="0" borderId="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5" fillId="0" borderId="0" xfId="0" applyFont="1" applyAlignment="1"/>
    <xf numFmtId="0" fontId="17" fillId="0" borderId="0" xfId="0" applyFont="1" applyFill="1" applyAlignment="1">
      <alignment vertical="top"/>
    </xf>
    <xf numFmtId="0" fontId="17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1" fontId="17" fillId="0" borderId="0" xfId="0" applyNumberFormat="1" applyFont="1" applyFill="1"/>
    <xf numFmtId="0" fontId="20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17" fillId="0" borderId="0" xfId="0" applyFont="1" applyFill="1"/>
    <xf numFmtId="0" fontId="16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7" xfId="0" applyFont="1" applyFill="1" applyBorder="1"/>
    <xf numFmtId="10" fontId="16" fillId="0" borderId="5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6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16" fillId="0" borderId="8" xfId="0" applyFont="1" applyFill="1" applyBorder="1" applyAlignment="1">
      <alignment horizontal="center" vertical="top" wrapText="1"/>
    </xf>
    <xf numFmtId="0" fontId="17" fillId="0" borderId="0" xfId="0" applyFont="1" applyFill="1"/>
    <xf numFmtId="0" fontId="2" fillId="0" borderId="9" xfId="0" applyFont="1" applyFill="1" applyBorder="1"/>
    <xf numFmtId="0" fontId="2" fillId="0" borderId="14" xfId="0" applyFont="1" applyFill="1" applyBorder="1"/>
    <xf numFmtId="0" fontId="16" fillId="0" borderId="0" xfId="0" applyFont="1" applyFill="1" applyAlignment="1">
      <alignment horizontal="center" vertical="center" wrapText="1"/>
    </xf>
    <xf numFmtId="0" fontId="2" fillId="0" borderId="11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horizontal="right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left" vertical="center"/>
    </xf>
    <xf numFmtId="3" fontId="27" fillId="0" borderId="15" xfId="0" applyNumberFormat="1" applyFont="1" applyFill="1" applyBorder="1" applyAlignment="1">
      <alignment horizontal="center"/>
    </xf>
    <xf numFmtId="3" fontId="27" fillId="0" borderId="4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/>
    </xf>
    <xf numFmtId="3" fontId="28" fillId="0" borderId="15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/>
    </xf>
    <xf numFmtId="3" fontId="27" fillId="0" borderId="4" xfId="0" applyNumberFormat="1" applyFont="1" applyFill="1" applyBorder="1" applyAlignment="1">
      <alignment horizontal="right" vertical="center"/>
    </xf>
    <xf numFmtId="3" fontId="30" fillId="0" borderId="15" xfId="0" applyNumberFormat="1" applyFont="1" applyFill="1" applyBorder="1" applyAlignment="1">
      <alignment horizontal="center"/>
    </xf>
    <xf numFmtId="3" fontId="30" fillId="0" borderId="4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J9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4" sqref="H4"/>
    </sheetView>
  </sheetViews>
  <sheetFormatPr defaultColWidth="12.6640625" defaultRowHeight="15.75" customHeight="1" x14ac:dyDescent="0.25"/>
  <cols>
    <col min="1" max="1" width="5" style="42" customWidth="1"/>
    <col min="2" max="2" width="7.88671875" style="42" customWidth="1"/>
    <col min="3" max="3" width="26.6640625" style="42" customWidth="1"/>
    <col min="4" max="4" width="9.33203125" style="42" customWidth="1"/>
    <col min="5" max="9" width="13.33203125" style="42" customWidth="1"/>
    <col min="10" max="11" width="9" style="42" customWidth="1"/>
    <col min="12" max="12" width="10.44140625" style="42" customWidth="1"/>
    <col min="13" max="15" width="9" style="42" customWidth="1"/>
    <col min="16" max="16" width="12.109375" style="42" customWidth="1"/>
    <col min="17" max="18" width="8.6640625" style="42" customWidth="1"/>
    <col min="19" max="23" width="9.88671875" style="42" customWidth="1"/>
    <col min="24" max="24" width="11.6640625" style="42" customWidth="1"/>
    <col min="25" max="26" width="9.109375" style="42" customWidth="1"/>
    <col min="27" max="36" width="9.6640625" style="42" customWidth="1"/>
    <col min="37" max="37" width="10.33203125" style="42" customWidth="1"/>
    <col min="38" max="46" width="9.33203125" style="42" customWidth="1"/>
    <col min="47" max="47" width="12.33203125" style="42" customWidth="1"/>
    <col min="48" max="68" width="8.33203125" style="42" customWidth="1"/>
    <col min="69" max="74" width="8.33203125" style="47" customWidth="1"/>
    <col min="75" max="85" width="8.88671875" style="42" customWidth="1"/>
    <col min="86" max="88" width="9.44140625" style="42" customWidth="1"/>
    <col min="89" max="89" width="18.33203125" style="42" customWidth="1"/>
    <col min="90" max="90" width="13.109375" style="42" customWidth="1"/>
    <col min="91" max="93" width="14.88671875" style="42" customWidth="1"/>
    <col min="94" max="94" width="15" style="42" customWidth="1"/>
    <col min="95" max="96" width="17" style="42" customWidth="1"/>
    <col min="97" max="97" width="16" style="42" customWidth="1"/>
    <col min="98" max="100" width="14.88671875" style="42" customWidth="1"/>
    <col min="101" max="101" width="12.6640625" style="42"/>
    <col min="102" max="102" width="10.109375" style="42" customWidth="1"/>
    <col min="103" max="103" width="12.6640625" style="42"/>
    <col min="104" max="104" width="10.109375" style="42" customWidth="1"/>
    <col min="105" max="105" width="12.6640625" style="42"/>
    <col min="106" max="106" width="10.109375" style="42" customWidth="1"/>
    <col min="107" max="109" width="12.6640625" style="42" customWidth="1"/>
    <col min="110" max="110" width="11" style="42" customWidth="1"/>
    <col min="111" max="113" width="14.109375" style="42" customWidth="1"/>
    <col min="114" max="114" width="9.6640625" style="42" customWidth="1"/>
    <col min="115" max="115" width="12.109375" style="42" customWidth="1"/>
    <col min="116" max="116" width="9.6640625" style="42" customWidth="1"/>
    <col min="117" max="117" width="12.6640625" style="42"/>
    <col min="118" max="118" width="10" style="42" customWidth="1"/>
    <col min="119" max="119" width="14.44140625" style="42" customWidth="1"/>
    <col min="120" max="120" width="10" style="42" customWidth="1"/>
    <col min="121" max="121" width="12.6640625" style="42"/>
    <col min="122" max="122" width="10.88671875" style="42" customWidth="1"/>
    <col min="123" max="123" width="9.88671875" style="42" customWidth="1"/>
    <col min="124" max="124" width="13.88671875" style="42" customWidth="1"/>
    <col min="125" max="125" width="17.6640625" style="42" customWidth="1"/>
    <col min="126" max="126" width="15.109375" style="42" customWidth="1"/>
    <col min="127" max="127" width="13.6640625" style="42" customWidth="1"/>
    <col min="128" max="128" width="15.44140625" style="42" customWidth="1"/>
    <col min="129" max="129" width="12" style="42" customWidth="1"/>
    <col min="130" max="130" width="10.109375" style="42" customWidth="1"/>
    <col min="131" max="131" width="15.44140625" style="42" customWidth="1"/>
    <col min="132" max="132" width="9.6640625" style="42" customWidth="1"/>
    <col min="133" max="133" width="15.33203125" style="42" customWidth="1"/>
    <col min="134" max="136" width="9.88671875" style="42" customWidth="1"/>
    <col min="137" max="138" width="14" style="42" customWidth="1"/>
    <col min="139" max="139" width="14.44140625" style="42" customWidth="1"/>
    <col min="140" max="140" width="10.88671875" style="42" customWidth="1"/>
    <col min="141" max="141" width="15.44140625" style="42" customWidth="1"/>
    <col min="142" max="142" width="10.88671875" style="42" customWidth="1"/>
    <col min="143" max="143" width="12.109375" style="42" customWidth="1"/>
    <col min="144" max="144" width="16.33203125" style="42" customWidth="1"/>
    <col min="145" max="145" width="10.88671875" style="42" customWidth="1"/>
    <col min="146" max="146" width="10.44140625" style="42" customWidth="1"/>
    <col min="147" max="147" width="16.33203125" style="42" customWidth="1"/>
    <col min="148" max="148" width="10.33203125" style="42" customWidth="1"/>
    <col min="149" max="149" width="12.109375" style="42" customWidth="1"/>
    <col min="150" max="150" width="12.6640625" style="42" customWidth="1"/>
    <col min="151" max="151" width="10.33203125" style="42" customWidth="1"/>
    <col min="152" max="152" width="12.6640625" style="42" customWidth="1"/>
    <col min="153" max="153" width="16.6640625" style="42" customWidth="1"/>
    <col min="154" max="154" width="10.33203125" style="42" customWidth="1"/>
    <col min="155" max="155" width="13.6640625" style="42" customWidth="1"/>
    <col min="156" max="156" width="10.44140625" style="42" customWidth="1"/>
    <col min="157" max="157" width="13.6640625" style="42" customWidth="1"/>
    <col min="158" max="158" width="10.44140625" style="42" customWidth="1"/>
    <col min="159" max="159" width="13.6640625" style="42" customWidth="1"/>
    <col min="160" max="163" width="10.44140625" style="42" customWidth="1"/>
    <col min="164" max="164" width="12.6640625" style="42"/>
    <col min="165" max="165" width="8.6640625" style="42" customWidth="1"/>
    <col min="166" max="16384" width="12.6640625" style="42"/>
  </cols>
  <sheetData>
    <row r="1" spans="1:166" ht="24.75" customHeight="1" x14ac:dyDescent="0.25">
      <c r="A1" s="124" t="s">
        <v>0</v>
      </c>
      <c r="B1" s="108" t="s">
        <v>1</v>
      </c>
      <c r="C1" s="108" t="s">
        <v>457</v>
      </c>
      <c r="D1" s="100" t="s">
        <v>2</v>
      </c>
      <c r="E1" s="110"/>
      <c r="F1" s="110"/>
      <c r="G1" s="110"/>
      <c r="H1" s="110"/>
      <c r="I1" s="111"/>
      <c r="J1" s="102" t="s">
        <v>3</v>
      </c>
      <c r="K1" s="117"/>
      <c r="L1" s="117"/>
      <c r="M1" s="117"/>
      <c r="N1" s="117"/>
      <c r="O1" s="112"/>
      <c r="P1" s="102" t="s">
        <v>412</v>
      </c>
      <c r="Q1" s="117"/>
      <c r="R1" s="117"/>
      <c r="S1" s="117"/>
      <c r="T1" s="117"/>
      <c r="U1" s="117"/>
      <c r="V1" s="117"/>
      <c r="W1" s="117"/>
      <c r="X1" s="102" t="s">
        <v>411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20" t="s">
        <v>410</v>
      </c>
      <c r="AM1" s="121"/>
      <c r="AN1" s="121"/>
      <c r="AO1" s="121"/>
      <c r="AP1" s="121"/>
      <c r="AQ1" s="121"/>
      <c r="AR1" s="121"/>
      <c r="AS1" s="121"/>
      <c r="AT1" s="122"/>
      <c r="AU1" s="97" t="s">
        <v>413</v>
      </c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9"/>
      <c r="BW1" s="100" t="s">
        <v>382</v>
      </c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1"/>
      <c r="CK1" s="100" t="s">
        <v>4</v>
      </c>
      <c r="CL1" s="111"/>
      <c r="CM1" s="100" t="s">
        <v>5</v>
      </c>
      <c r="CN1" s="111"/>
      <c r="CO1" s="100" t="s">
        <v>6</v>
      </c>
      <c r="CP1" s="111"/>
      <c r="CQ1" s="100" t="s">
        <v>7</v>
      </c>
      <c r="CR1" s="111"/>
      <c r="CS1" s="100" t="s">
        <v>8</v>
      </c>
      <c r="CT1" s="111"/>
      <c r="CU1" s="100" t="s">
        <v>9</v>
      </c>
      <c r="CV1" s="111"/>
      <c r="CW1" s="102" t="s">
        <v>10</v>
      </c>
      <c r="CX1" s="112"/>
      <c r="CY1" s="102" t="s">
        <v>11</v>
      </c>
      <c r="CZ1" s="112"/>
      <c r="DA1" s="102" t="s">
        <v>12</v>
      </c>
      <c r="DB1" s="112"/>
      <c r="DC1" s="102" t="s">
        <v>13</v>
      </c>
      <c r="DD1" s="112"/>
      <c r="DE1" s="113" t="s">
        <v>14</v>
      </c>
      <c r="DF1" s="112"/>
      <c r="DG1" s="113" t="s">
        <v>15</v>
      </c>
      <c r="DH1" s="112"/>
      <c r="DI1" s="102" t="s">
        <v>16</v>
      </c>
      <c r="DJ1" s="112"/>
      <c r="DK1" s="100" t="s">
        <v>17</v>
      </c>
      <c r="DL1" s="111"/>
      <c r="DM1" s="102" t="s">
        <v>18</v>
      </c>
      <c r="DN1" s="112"/>
      <c r="DO1" s="102" t="s">
        <v>19</v>
      </c>
      <c r="DP1" s="112"/>
      <c r="DQ1" s="102" t="s">
        <v>20</v>
      </c>
      <c r="DR1" s="112"/>
      <c r="DS1" s="108" t="s">
        <v>21</v>
      </c>
      <c r="DT1" s="100" t="s">
        <v>22</v>
      </c>
      <c r="DU1" s="110"/>
      <c r="DV1" s="110"/>
      <c r="DW1" s="110"/>
      <c r="DX1" s="111"/>
      <c r="DY1" s="100" t="s">
        <v>23</v>
      </c>
      <c r="DZ1" s="111"/>
      <c r="EA1" s="100" t="s">
        <v>24</v>
      </c>
      <c r="EB1" s="111"/>
      <c r="EC1" s="100" t="s">
        <v>25</v>
      </c>
      <c r="ED1" s="111"/>
      <c r="EE1" s="108" t="s">
        <v>26</v>
      </c>
      <c r="EF1" s="108" t="s">
        <v>27</v>
      </c>
      <c r="EG1" s="102" t="s">
        <v>31</v>
      </c>
      <c r="EH1" s="103"/>
      <c r="EI1" s="103"/>
      <c r="EJ1" s="104"/>
      <c r="EK1" s="100" t="s">
        <v>33</v>
      </c>
      <c r="EL1" s="101"/>
      <c r="EM1" s="105" t="s">
        <v>36</v>
      </c>
      <c r="EN1" s="106"/>
      <c r="EO1" s="107"/>
      <c r="EP1" s="97" t="s">
        <v>39</v>
      </c>
      <c r="EQ1" s="98"/>
      <c r="ER1" s="99"/>
      <c r="ES1" s="97" t="s">
        <v>42</v>
      </c>
      <c r="ET1" s="98"/>
      <c r="EU1" s="99"/>
      <c r="EV1" s="97" t="s">
        <v>45</v>
      </c>
      <c r="EW1" s="98"/>
      <c r="EX1" s="99"/>
      <c r="EY1" s="97" t="s">
        <v>47</v>
      </c>
      <c r="EZ1" s="99"/>
      <c r="FA1" s="97" t="s">
        <v>49</v>
      </c>
      <c r="FB1" s="99"/>
      <c r="FC1" s="100" t="s">
        <v>51</v>
      </c>
      <c r="FD1" s="101"/>
      <c r="FE1" s="108" t="s">
        <v>52</v>
      </c>
      <c r="FF1" s="108" t="s">
        <v>53</v>
      </c>
      <c r="FG1" s="108" t="s">
        <v>54</v>
      </c>
      <c r="FH1" s="108" t="s">
        <v>55</v>
      </c>
    </row>
    <row r="2" spans="1:166" s="65" customFormat="1" ht="100.8" customHeight="1" x14ac:dyDescent="0.25">
      <c r="A2" s="121"/>
      <c r="B2" s="109"/>
      <c r="C2" s="125"/>
      <c r="D2" s="114" t="s">
        <v>486</v>
      </c>
      <c r="E2" s="115"/>
      <c r="F2" s="115"/>
      <c r="G2" s="115"/>
      <c r="H2" s="116"/>
      <c r="I2" s="48" t="s">
        <v>487</v>
      </c>
      <c r="J2" s="118"/>
      <c r="K2" s="119"/>
      <c r="L2" s="119"/>
      <c r="M2" s="119"/>
      <c r="N2" s="119"/>
      <c r="O2" s="123"/>
      <c r="P2" s="118"/>
      <c r="Q2" s="119"/>
      <c r="R2" s="119"/>
      <c r="S2" s="119"/>
      <c r="T2" s="119"/>
      <c r="U2" s="119"/>
      <c r="V2" s="119"/>
      <c r="W2" s="119"/>
      <c r="X2" s="118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8"/>
      <c r="AM2" s="119"/>
      <c r="AN2" s="119"/>
      <c r="AO2" s="119"/>
      <c r="AP2" s="119"/>
      <c r="AQ2" s="119"/>
      <c r="AR2" s="119"/>
      <c r="AS2" s="119"/>
      <c r="AT2" s="123"/>
      <c r="AU2" s="105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7"/>
      <c r="BW2" s="114" t="s">
        <v>383</v>
      </c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6"/>
      <c r="CK2" s="61" t="s">
        <v>488</v>
      </c>
      <c r="CL2" s="61" t="s">
        <v>489</v>
      </c>
      <c r="CM2" s="61" t="s">
        <v>490</v>
      </c>
      <c r="CN2" s="61" t="s">
        <v>491</v>
      </c>
      <c r="CO2" s="61" t="s">
        <v>492</v>
      </c>
      <c r="CP2" s="61" t="s">
        <v>493</v>
      </c>
      <c r="CQ2" s="61" t="s">
        <v>494</v>
      </c>
      <c r="CR2" s="61" t="s">
        <v>495</v>
      </c>
      <c r="CS2" s="61" t="s">
        <v>496</v>
      </c>
      <c r="CT2" s="61" t="s">
        <v>497</v>
      </c>
      <c r="CU2" s="61" t="s">
        <v>498</v>
      </c>
      <c r="CV2" s="61" t="s">
        <v>499</v>
      </c>
      <c r="CW2" s="48" t="s">
        <v>406</v>
      </c>
      <c r="CX2" s="61" t="s">
        <v>56</v>
      </c>
      <c r="CY2" s="48" t="s">
        <v>407</v>
      </c>
      <c r="CZ2" s="61" t="s">
        <v>56</v>
      </c>
      <c r="DA2" s="48" t="s">
        <v>408</v>
      </c>
      <c r="DB2" s="61" t="s">
        <v>56</v>
      </c>
      <c r="DC2" s="48" t="s">
        <v>409</v>
      </c>
      <c r="DD2" s="61" t="s">
        <v>56</v>
      </c>
      <c r="DE2" s="48" t="s">
        <v>57</v>
      </c>
      <c r="DF2" s="61" t="s">
        <v>56</v>
      </c>
      <c r="DG2" s="48" t="s">
        <v>58</v>
      </c>
      <c r="DH2" s="61" t="s">
        <v>56</v>
      </c>
      <c r="DI2" s="48" t="s">
        <v>59</v>
      </c>
      <c r="DJ2" s="61" t="s">
        <v>56</v>
      </c>
      <c r="DK2" s="48" t="s">
        <v>60</v>
      </c>
      <c r="DL2" s="61" t="s">
        <v>56</v>
      </c>
      <c r="DM2" s="61" t="s">
        <v>61</v>
      </c>
      <c r="DN2" s="61" t="s">
        <v>56</v>
      </c>
      <c r="DO2" s="48" t="s">
        <v>62</v>
      </c>
      <c r="DP2" s="61" t="s">
        <v>56</v>
      </c>
      <c r="DQ2" s="48" t="s">
        <v>63</v>
      </c>
      <c r="DR2" s="61" t="s">
        <v>56</v>
      </c>
      <c r="DS2" s="109"/>
      <c r="DT2" s="61" t="s">
        <v>500</v>
      </c>
      <c r="DU2" s="61" t="s">
        <v>501</v>
      </c>
      <c r="DV2" s="61" t="s">
        <v>502</v>
      </c>
      <c r="DW2" s="61" t="s">
        <v>503</v>
      </c>
      <c r="DX2" s="61" t="s">
        <v>504</v>
      </c>
      <c r="DY2" s="61" t="s">
        <v>64</v>
      </c>
      <c r="DZ2" s="61" t="s">
        <v>56</v>
      </c>
      <c r="EA2" s="61" t="s">
        <v>65</v>
      </c>
      <c r="EB2" s="61" t="s">
        <v>56</v>
      </c>
      <c r="EC2" s="61" t="s">
        <v>66</v>
      </c>
      <c r="ED2" s="61" t="s">
        <v>56</v>
      </c>
      <c r="EE2" s="109"/>
      <c r="EF2" s="109"/>
      <c r="EG2" s="94" t="s">
        <v>28</v>
      </c>
      <c r="EH2" s="95" t="s">
        <v>29</v>
      </c>
      <c r="EI2" s="96" t="s">
        <v>30</v>
      </c>
      <c r="EJ2" s="61" t="s">
        <v>56</v>
      </c>
      <c r="EK2" s="91" t="s">
        <v>32</v>
      </c>
      <c r="EL2" s="61" t="s">
        <v>56</v>
      </c>
      <c r="EM2" s="91" t="s">
        <v>34</v>
      </c>
      <c r="EN2" s="91" t="s">
        <v>35</v>
      </c>
      <c r="EO2" s="61" t="s">
        <v>56</v>
      </c>
      <c r="EP2" s="92" t="s">
        <v>37</v>
      </c>
      <c r="EQ2" s="91" t="s">
        <v>38</v>
      </c>
      <c r="ER2" s="61" t="s">
        <v>56</v>
      </c>
      <c r="ES2" s="92" t="s">
        <v>40</v>
      </c>
      <c r="ET2" s="91" t="s">
        <v>41</v>
      </c>
      <c r="EU2" s="61" t="s">
        <v>56</v>
      </c>
      <c r="EV2" s="92" t="s">
        <v>43</v>
      </c>
      <c r="EW2" s="91" t="s">
        <v>44</v>
      </c>
      <c r="EX2" s="61" t="s">
        <v>56</v>
      </c>
      <c r="EY2" s="93" t="s">
        <v>46</v>
      </c>
      <c r="EZ2" s="61" t="s">
        <v>56</v>
      </c>
      <c r="FA2" s="91" t="s">
        <v>48</v>
      </c>
      <c r="FB2" s="61" t="s">
        <v>56</v>
      </c>
      <c r="FC2" s="91" t="s">
        <v>50</v>
      </c>
      <c r="FD2" s="61" t="s">
        <v>56</v>
      </c>
      <c r="FE2" s="109"/>
      <c r="FF2" s="109"/>
      <c r="FG2" s="109"/>
      <c r="FH2" s="109"/>
    </row>
    <row r="3" spans="1:166" s="59" customFormat="1" ht="72" customHeight="1" x14ac:dyDescent="0.25">
      <c r="A3" s="51"/>
      <c r="B3" s="51"/>
      <c r="C3" s="51"/>
      <c r="D3" s="85" t="s">
        <v>67</v>
      </c>
      <c r="E3" s="85" t="s">
        <v>68</v>
      </c>
      <c r="F3" s="85" t="s">
        <v>69</v>
      </c>
      <c r="G3" s="85" t="s">
        <v>70</v>
      </c>
      <c r="H3" s="85" t="s">
        <v>71</v>
      </c>
      <c r="I3" s="61" t="s">
        <v>72</v>
      </c>
      <c r="J3" s="61" t="s">
        <v>73</v>
      </c>
      <c r="K3" s="61" t="s">
        <v>74</v>
      </c>
      <c r="L3" s="61" t="s">
        <v>75</v>
      </c>
      <c r="M3" s="61" t="s">
        <v>76</v>
      </c>
      <c r="N3" s="61" t="s">
        <v>77</v>
      </c>
      <c r="O3" s="61" t="s">
        <v>78</v>
      </c>
      <c r="P3" s="61" t="s">
        <v>79</v>
      </c>
      <c r="Q3" s="61" t="s">
        <v>73</v>
      </c>
      <c r="R3" s="61" t="s">
        <v>74</v>
      </c>
      <c r="S3" s="61" t="s">
        <v>80</v>
      </c>
      <c r="T3" s="61" t="s">
        <v>81</v>
      </c>
      <c r="U3" s="61" t="s">
        <v>82</v>
      </c>
      <c r="V3" s="61" t="s">
        <v>83</v>
      </c>
      <c r="W3" s="61" t="s">
        <v>84</v>
      </c>
      <c r="X3" s="61" t="s">
        <v>79</v>
      </c>
      <c r="Y3" s="61" t="s">
        <v>73</v>
      </c>
      <c r="Z3" s="61" t="s">
        <v>74</v>
      </c>
      <c r="AA3" s="62" t="s">
        <v>85</v>
      </c>
      <c r="AB3" s="62" t="s">
        <v>86</v>
      </c>
      <c r="AC3" s="61" t="s">
        <v>80</v>
      </c>
      <c r="AD3" s="61" t="s">
        <v>81</v>
      </c>
      <c r="AE3" s="61" t="s">
        <v>82</v>
      </c>
      <c r="AF3" s="62" t="s">
        <v>85</v>
      </c>
      <c r="AG3" s="62" t="s">
        <v>86</v>
      </c>
      <c r="AH3" s="61" t="s">
        <v>83</v>
      </c>
      <c r="AI3" s="62" t="s">
        <v>85</v>
      </c>
      <c r="AJ3" s="62" t="s">
        <v>86</v>
      </c>
      <c r="AK3" s="61" t="s">
        <v>84</v>
      </c>
      <c r="AL3" s="61" t="s">
        <v>74</v>
      </c>
      <c r="AM3" s="61" t="s">
        <v>87</v>
      </c>
      <c r="AN3" s="61" t="s">
        <v>88</v>
      </c>
      <c r="AO3" s="61" t="s">
        <v>89</v>
      </c>
      <c r="AP3" s="62" t="s">
        <v>90</v>
      </c>
      <c r="AQ3" s="62" t="s">
        <v>91</v>
      </c>
      <c r="AR3" s="61" t="s">
        <v>92</v>
      </c>
      <c r="AS3" s="63" t="s">
        <v>93</v>
      </c>
      <c r="AT3" s="63" t="s">
        <v>94</v>
      </c>
      <c r="AU3" s="52" t="s">
        <v>79</v>
      </c>
      <c r="AV3" s="60" t="s">
        <v>95</v>
      </c>
      <c r="AW3" s="52" t="s">
        <v>85</v>
      </c>
      <c r="AX3" s="52" t="s">
        <v>86</v>
      </c>
      <c r="AY3" s="60" t="s">
        <v>96</v>
      </c>
      <c r="AZ3" s="52" t="s">
        <v>85</v>
      </c>
      <c r="BA3" s="52" t="s">
        <v>86</v>
      </c>
      <c r="BB3" s="60" t="s">
        <v>97</v>
      </c>
      <c r="BC3" s="52" t="s">
        <v>85</v>
      </c>
      <c r="BD3" s="52" t="s">
        <v>86</v>
      </c>
      <c r="BE3" s="60" t="s">
        <v>98</v>
      </c>
      <c r="BF3" s="52" t="s">
        <v>85</v>
      </c>
      <c r="BG3" s="52" t="s">
        <v>86</v>
      </c>
      <c r="BH3" s="60" t="s">
        <v>99</v>
      </c>
      <c r="BI3" s="52" t="s">
        <v>85</v>
      </c>
      <c r="BJ3" s="52" t="s">
        <v>86</v>
      </c>
      <c r="BK3" s="60" t="s">
        <v>100</v>
      </c>
      <c r="BL3" s="52" t="s">
        <v>85</v>
      </c>
      <c r="BM3" s="52" t="s">
        <v>86</v>
      </c>
      <c r="BN3" s="60" t="s">
        <v>101</v>
      </c>
      <c r="BO3" s="52" t="s">
        <v>85</v>
      </c>
      <c r="BP3" s="52" t="s">
        <v>86</v>
      </c>
      <c r="BQ3" s="53" t="s">
        <v>403</v>
      </c>
      <c r="BR3" s="54" t="s">
        <v>85</v>
      </c>
      <c r="BS3" s="54" t="s">
        <v>86</v>
      </c>
      <c r="BT3" s="53" t="s">
        <v>404</v>
      </c>
      <c r="BU3" s="54" t="s">
        <v>85</v>
      </c>
      <c r="BV3" s="54" t="s">
        <v>86</v>
      </c>
      <c r="BW3" s="61" t="s">
        <v>102</v>
      </c>
      <c r="BX3" s="61" t="s">
        <v>74</v>
      </c>
      <c r="BY3" s="62" t="s">
        <v>85</v>
      </c>
      <c r="BZ3" s="62" t="s">
        <v>86</v>
      </c>
      <c r="CA3" s="61" t="s">
        <v>103</v>
      </c>
      <c r="CB3" s="61" t="s">
        <v>82</v>
      </c>
      <c r="CC3" s="62" t="s">
        <v>85</v>
      </c>
      <c r="CD3" s="62" t="s">
        <v>86</v>
      </c>
      <c r="CE3" s="61" t="s">
        <v>83</v>
      </c>
      <c r="CF3" s="62" t="s">
        <v>85</v>
      </c>
      <c r="CG3" s="62" t="s">
        <v>86</v>
      </c>
      <c r="CH3" s="61" t="s">
        <v>104</v>
      </c>
      <c r="CI3" s="62" t="s">
        <v>85</v>
      </c>
      <c r="CJ3" s="62" t="s">
        <v>86</v>
      </c>
      <c r="CK3" s="55"/>
      <c r="CL3" s="55"/>
      <c r="CM3" s="51"/>
      <c r="CN3" s="51"/>
      <c r="CO3" s="51"/>
      <c r="CP3" s="51"/>
      <c r="CQ3" s="51" t="s">
        <v>105</v>
      </c>
      <c r="CR3" s="51" t="s">
        <v>105</v>
      </c>
      <c r="CS3" s="51"/>
      <c r="CT3" s="51"/>
      <c r="CU3" s="51"/>
      <c r="CV3" s="51"/>
      <c r="CW3" s="51"/>
      <c r="CX3" s="51" t="s">
        <v>106</v>
      </c>
      <c r="CY3" s="56"/>
      <c r="CZ3" s="51" t="s">
        <v>107</v>
      </c>
      <c r="DA3" s="56"/>
      <c r="DB3" s="51" t="s">
        <v>108</v>
      </c>
      <c r="DC3" s="55"/>
      <c r="DD3" s="51" t="s">
        <v>107</v>
      </c>
      <c r="DE3" s="55" t="s">
        <v>109</v>
      </c>
      <c r="DF3" s="51" t="s">
        <v>110</v>
      </c>
      <c r="DG3" s="55" t="s">
        <v>109</v>
      </c>
      <c r="DH3" s="51" t="s">
        <v>110</v>
      </c>
      <c r="DI3" s="55" t="s">
        <v>109</v>
      </c>
      <c r="DJ3" s="51" t="s">
        <v>110</v>
      </c>
      <c r="DK3" s="51" t="s">
        <v>111</v>
      </c>
      <c r="DL3" s="51" t="s">
        <v>110</v>
      </c>
      <c r="DM3" s="56"/>
      <c r="DN3" s="51" t="s">
        <v>112</v>
      </c>
      <c r="DO3" s="56"/>
      <c r="DP3" s="51" t="s">
        <v>108</v>
      </c>
      <c r="DQ3" s="56"/>
      <c r="DR3" s="51" t="s">
        <v>108</v>
      </c>
      <c r="DS3" s="51" t="s">
        <v>113</v>
      </c>
      <c r="DT3" s="57"/>
      <c r="DU3" s="56"/>
      <c r="DV3" s="51"/>
      <c r="DW3" s="51"/>
      <c r="DX3" s="51"/>
      <c r="DY3" s="51"/>
      <c r="DZ3" s="51" t="s">
        <v>112</v>
      </c>
      <c r="EA3" s="51" t="s">
        <v>114</v>
      </c>
      <c r="EB3" s="51" t="s">
        <v>110</v>
      </c>
      <c r="EC3" s="51" t="s">
        <v>115</v>
      </c>
      <c r="ED3" s="51" t="s">
        <v>110</v>
      </c>
      <c r="EE3" s="51" t="s">
        <v>116</v>
      </c>
      <c r="EF3" s="51" t="s">
        <v>117</v>
      </c>
      <c r="EG3" s="51"/>
      <c r="EH3" s="51"/>
      <c r="EI3" s="58"/>
      <c r="EJ3" s="51" t="s">
        <v>108</v>
      </c>
      <c r="EK3" s="51"/>
      <c r="EL3" s="51" t="s">
        <v>108</v>
      </c>
      <c r="EM3" s="51" t="s">
        <v>118</v>
      </c>
      <c r="EN3" s="51"/>
      <c r="EO3" s="51" t="s">
        <v>108</v>
      </c>
      <c r="EP3" s="51"/>
      <c r="EQ3" s="51"/>
      <c r="ER3" s="51" t="s">
        <v>106</v>
      </c>
      <c r="ES3" s="51"/>
      <c r="ET3" s="51"/>
      <c r="EU3" s="51" t="s">
        <v>119</v>
      </c>
      <c r="EV3" s="51"/>
      <c r="EW3" s="58"/>
      <c r="EX3" s="51" t="s">
        <v>112</v>
      </c>
      <c r="EY3" s="51"/>
      <c r="EZ3" s="51" t="s">
        <v>108</v>
      </c>
      <c r="FA3" s="51"/>
      <c r="FB3" s="51" t="s">
        <v>108</v>
      </c>
      <c r="FC3" s="51"/>
      <c r="FD3" s="51" t="s">
        <v>108</v>
      </c>
      <c r="FE3" s="51" t="s">
        <v>116</v>
      </c>
      <c r="FF3" s="51" t="s">
        <v>120</v>
      </c>
      <c r="FG3" s="51" t="s">
        <v>113</v>
      </c>
      <c r="FH3" s="51" t="s">
        <v>121</v>
      </c>
    </row>
    <row r="4" spans="1:166" ht="15.6" customHeight="1" x14ac:dyDescent="0.3">
      <c r="A4" s="43">
        <v>1</v>
      </c>
      <c r="B4" s="43" t="s">
        <v>122</v>
      </c>
      <c r="C4" s="87" t="s">
        <v>123</v>
      </c>
      <c r="D4" s="130">
        <v>35</v>
      </c>
      <c r="E4" s="130">
        <v>60</v>
      </c>
      <c r="F4" s="130">
        <v>1371</v>
      </c>
      <c r="G4" s="131">
        <v>1630</v>
      </c>
      <c r="H4" s="131">
        <v>687</v>
      </c>
      <c r="I4" s="130">
        <v>3226</v>
      </c>
      <c r="J4" s="131">
        <v>41</v>
      </c>
      <c r="K4" s="131">
        <v>64</v>
      </c>
      <c r="L4" s="131">
        <v>1512</v>
      </c>
      <c r="M4" s="131">
        <v>2060</v>
      </c>
      <c r="N4" s="131">
        <v>1781</v>
      </c>
      <c r="O4" s="131">
        <v>165</v>
      </c>
      <c r="P4" s="132" t="s">
        <v>124</v>
      </c>
      <c r="Q4" s="133">
        <v>40</v>
      </c>
      <c r="R4" s="133">
        <v>63</v>
      </c>
      <c r="S4" s="133">
        <v>0</v>
      </c>
      <c r="T4" s="133">
        <v>63</v>
      </c>
      <c r="U4" s="133">
        <v>3207</v>
      </c>
      <c r="V4" s="133">
        <v>185</v>
      </c>
      <c r="W4" s="133">
        <v>1667</v>
      </c>
      <c r="X4" s="152" t="s">
        <v>414</v>
      </c>
      <c r="Y4" s="134">
        <v>35</v>
      </c>
      <c r="Z4" s="134">
        <v>60</v>
      </c>
      <c r="AA4" s="134"/>
      <c r="AB4" s="134"/>
      <c r="AC4" s="134"/>
      <c r="AD4" s="134">
        <v>60</v>
      </c>
      <c r="AE4" s="134">
        <v>1239</v>
      </c>
      <c r="AF4" s="134"/>
      <c r="AG4" s="134"/>
      <c r="AH4" s="134">
        <v>204</v>
      </c>
      <c r="AI4" s="134"/>
      <c r="AJ4" s="134"/>
      <c r="AK4" s="134"/>
      <c r="AL4" s="135">
        <v>60</v>
      </c>
      <c r="AM4" s="135">
        <v>60</v>
      </c>
      <c r="AN4" s="135">
        <v>0</v>
      </c>
      <c r="AO4" s="135">
        <f>AP4+AQ4</f>
        <v>2590</v>
      </c>
      <c r="AP4" s="135">
        <v>1512</v>
      </c>
      <c r="AQ4" s="135">
        <v>1078</v>
      </c>
      <c r="AR4" s="135">
        <v>1693</v>
      </c>
      <c r="AS4" s="135">
        <v>152</v>
      </c>
      <c r="AT4" s="135">
        <v>1541</v>
      </c>
      <c r="AU4" s="136" t="s">
        <v>415</v>
      </c>
      <c r="AV4" s="135">
        <v>132</v>
      </c>
      <c r="AW4" s="135">
        <v>127</v>
      </c>
      <c r="AX4" s="135">
        <v>132</v>
      </c>
      <c r="AY4" s="135">
        <v>545</v>
      </c>
      <c r="AZ4" s="135">
        <v>545</v>
      </c>
      <c r="BA4" s="135">
        <v>545</v>
      </c>
      <c r="BB4" s="135">
        <v>34</v>
      </c>
      <c r="BC4" s="135">
        <v>34</v>
      </c>
      <c r="BD4" s="135">
        <v>34</v>
      </c>
      <c r="BE4" s="135">
        <v>1</v>
      </c>
      <c r="BF4" s="135">
        <v>1</v>
      </c>
      <c r="BG4" s="135">
        <v>1</v>
      </c>
      <c r="BH4" s="135">
        <v>60</v>
      </c>
      <c r="BI4" s="135">
        <v>60</v>
      </c>
      <c r="BJ4" s="135">
        <v>60</v>
      </c>
      <c r="BK4" s="135">
        <v>902</v>
      </c>
      <c r="BL4" s="135">
        <v>902</v>
      </c>
      <c r="BM4" s="135">
        <v>902</v>
      </c>
      <c r="BN4" s="135">
        <v>126</v>
      </c>
      <c r="BO4" s="135">
        <v>126</v>
      </c>
      <c r="BP4" s="135">
        <v>126</v>
      </c>
      <c r="BQ4" s="137">
        <v>0</v>
      </c>
      <c r="BR4" s="138">
        <v>0</v>
      </c>
      <c r="BS4" s="138">
        <v>0</v>
      </c>
      <c r="BT4" s="138">
        <v>1</v>
      </c>
      <c r="BU4" s="138">
        <v>1</v>
      </c>
      <c r="BV4" s="138">
        <v>1</v>
      </c>
      <c r="BW4" s="153">
        <f>Y4</f>
        <v>35</v>
      </c>
      <c r="BX4" s="130">
        <f>Z4</f>
        <v>60</v>
      </c>
      <c r="BY4" s="130">
        <f>BX4</f>
        <v>60</v>
      </c>
      <c r="BZ4" s="130">
        <f>BX4</f>
        <v>60</v>
      </c>
      <c r="CA4" s="130">
        <f>AD4</f>
        <v>60</v>
      </c>
      <c r="CB4" s="130">
        <f>AE4</f>
        <v>1239</v>
      </c>
      <c r="CC4" s="130">
        <f>CB4</f>
        <v>1239</v>
      </c>
      <c r="CD4" s="130">
        <f>CB4</f>
        <v>1239</v>
      </c>
      <c r="CE4" s="130">
        <f>AH4</f>
        <v>204</v>
      </c>
      <c r="CF4" s="130">
        <f>CE4</f>
        <v>204</v>
      </c>
      <c r="CG4" s="130">
        <f>CE4</f>
        <v>204</v>
      </c>
      <c r="CH4" s="130">
        <f>IFERROR(AV4+AY4+BB4+BE4+BH4+BK4+BN4+BQ4+BT4,0)</f>
        <v>1801</v>
      </c>
      <c r="CI4" s="130">
        <f>IFERROR(AW4+AZ4+BC4+BF4+BI4+BL4+BO4+BR4+BU4,0)</f>
        <v>1796</v>
      </c>
      <c r="CJ4" s="130">
        <f>IFERROR(AX4+BA4+BD4+BG4+BJ4+BM4+BP4+BS4+BV4,0)</f>
        <v>1801</v>
      </c>
      <c r="CK4" s="135">
        <v>3</v>
      </c>
      <c r="CL4" s="135">
        <v>3672</v>
      </c>
      <c r="CM4" s="135">
        <v>2</v>
      </c>
      <c r="CN4" s="135">
        <v>3673</v>
      </c>
      <c r="CO4" s="135">
        <v>1694</v>
      </c>
      <c r="CP4" s="135">
        <v>286428</v>
      </c>
      <c r="CQ4" s="135">
        <v>106046</v>
      </c>
      <c r="CR4" s="135">
        <v>22672</v>
      </c>
      <c r="CS4" s="135">
        <v>160428</v>
      </c>
      <c r="CT4" s="135">
        <v>176736</v>
      </c>
      <c r="CU4" s="139">
        <v>22490</v>
      </c>
      <c r="CV4" s="140">
        <v>43575</v>
      </c>
      <c r="CW4" s="135">
        <f>ROUND(IFERROR(D4/BW4,0)*100,0)</f>
        <v>100</v>
      </c>
      <c r="CX4" s="130">
        <f>IF(CW4=100,10,-50)</f>
        <v>10</v>
      </c>
      <c r="CY4" s="135">
        <f>ROUND(IFERROR(E4/BZ4,0)*100,0)</f>
        <v>100</v>
      </c>
      <c r="CZ4" s="130" t="str">
        <f>IF((CY4=100),"30",IF(AND(CY4&lt;=99,CY4&gt;90),"20",IF(AND(CY4&lt;=90,CY4&gt;80),"10","-30")))</f>
        <v>30</v>
      </c>
      <c r="DA4" s="135">
        <f>ROUND(IFERROR(F4/(CD4+CG4),0)*100,0)</f>
        <v>95</v>
      </c>
      <c r="DB4" s="130" t="str">
        <f>IF(AND(DA4&lt;=100,DA4&gt;90),"30",IF(AND(DA4&lt;=90,DA4&gt;80),"20",IF(AND(DA4&lt;=80,DA4&gt;70),"15",IF(AND(DA4&lt;=70,DA4&gt;60),"10",IF(AND(DA4&lt;=60,DA4&gt;50),"5","0")))))</f>
        <v>30</v>
      </c>
      <c r="DC4" s="135">
        <f>ROUND(IFERROR(G4/CJ4,0)*100,0)</f>
        <v>91</v>
      </c>
      <c r="DD4" s="135" t="str">
        <f>IF(AND(DC4&lt;=100,DC4&gt;60),"30",IF(AND(DC4&lt;=60,DC4&gt;40),"20",IF(AND(DC4&lt;=40,DC4&gt;30),"15",IF(AND(DC4&lt;=30,DC4&gt;20),"10",IF(AND(DC4&lt;=20,DC4&gt;10),"5",IF(DC4=0,-30,0))))))</f>
        <v>30</v>
      </c>
      <c r="DE4" s="135">
        <v>40</v>
      </c>
      <c r="DF4" s="130" t="str">
        <f>IF(AND(DE4&lt;=100,DE4&gt;60),"20",IF(AND(DE4&lt;=60,DE4&gt;40),"15",IF(AND(DE4&lt;=40,DE4&gt;20),"10",IF(AND(DE4&lt;=20,DE4&gt;10),"5","0"))))</f>
        <v>10</v>
      </c>
      <c r="DG4" s="135">
        <v>40</v>
      </c>
      <c r="DH4" s="130" t="str">
        <f>IF(AND(DG4&lt;=100,DG4&gt;60),"20",IF(AND(DG4&lt;=60,DG4&gt;40),"15",IF(AND(DG4&lt;=40,DG4&gt;20),"10",IF(AND(DG4&lt;=20,DG4&gt;10),"5","0"))))</f>
        <v>10</v>
      </c>
      <c r="DI4" s="135">
        <v>40</v>
      </c>
      <c r="DJ4" s="130" t="str">
        <f>IF(AND(DI4&lt;=100,DI4&gt;60),"20",IF(AND(DI4&lt;=60,DI4&gt;40),"15",IF(AND(DI4&lt;=40,DI4&gt;20),"10",IF(AND(DI4&lt;=20,DI4&gt;10),"5","0"))))</f>
        <v>10</v>
      </c>
      <c r="DK4" s="135">
        <f>ROUND(IFERROR(CQ4/(CQ4+CR4)*100,0),0)</f>
        <v>82</v>
      </c>
      <c r="DL4" s="130" t="str">
        <f>IF(AND(DK4&lt;=100,DK4&gt;60),"20",IF(AND(DK4&lt;=60,DK4&gt;40),"15",IF(AND(DK4&lt;=40,DK4&gt;20),"10",IF(AND(DK4&lt;=20,DK4&gt;10),"5","0"))))</f>
        <v>20</v>
      </c>
      <c r="DM4" s="135">
        <f>ROUND(IFERROR(I4/(BW4+BY4+CC4+CF4+CI4),0)*100,0)</f>
        <v>97</v>
      </c>
      <c r="DN4" s="130" t="str">
        <f>IF(AND(DM4&lt;=100,DM4&gt;80),"50",IF(AND(DM4&lt;=80,DM4&gt;60),"40",IF(AND(DM4&lt;=60,DM4&gt;40),"30",IF(AND(DM4&lt;=40,DM4&gt;20),"20",IF(AND(DM4&lt;=20,DM4&gt;10),"10",IF(AND(DM4&lt;=10,DM4&gt;5),"5","0"))))))</f>
        <v>50</v>
      </c>
      <c r="DO4" s="135">
        <f>ROUND(IFERROR(CS4/CT4,0)*100,0)</f>
        <v>91</v>
      </c>
      <c r="DP4" s="130" t="str">
        <f>IF(AND(DO4&lt;=100,DO4&gt;80),"30",IF(AND(DO4&lt;=80,DO4&gt;60),"20",IF(AND(DO4&lt;=60,DO4&gt;50),"15",IF(AND(DO4&lt;=50,DO4&gt;40),"10","0"))))</f>
        <v>30</v>
      </c>
      <c r="DQ4" s="130">
        <f>ROUND(IFERROR(CU4/CV4,0)*100,0)</f>
        <v>52</v>
      </c>
      <c r="DR4" s="130" t="str">
        <f>IF(AND(DQ4&lt;=100,DQ4&gt;80),"30",IF(AND(DQ4&lt;=80,DQ4&gt;60),"20",IF(AND(DQ4&lt;=60,DQ4&gt;40),"15",IF(AND(DQ4&lt;=40,DQ4&gt;20),"10","0"))))</f>
        <v>15</v>
      </c>
      <c r="DS4" s="130">
        <f>CX4+CZ4+DB4+DD4+DF4+DH4+DJ4+DL4+DN4+DP4+DR4</f>
        <v>245</v>
      </c>
      <c r="DT4" s="130">
        <v>181385</v>
      </c>
      <c r="DU4" s="130">
        <v>708275</v>
      </c>
      <c r="DV4" s="130">
        <v>730364</v>
      </c>
      <c r="DW4" s="130">
        <v>1505508</v>
      </c>
      <c r="DX4" s="130">
        <v>0</v>
      </c>
      <c r="DY4" s="130">
        <f>ROUND(IFERROR((DT4+DU4+DX4)/(DV4+DT4+DW4),0)*100,0)</f>
        <v>37</v>
      </c>
      <c r="DZ4" s="130" t="str">
        <f>IF(AND(DY4&lt;=100,DY4&gt;90),"50",IF(AND(DY4&lt;=90,DY4&gt;80),"45",IF(AND(DY4&lt;=80,DY4&gt;70),"40",IF(AND(DY4&lt;=70,DY4&gt;60),"35",IF(AND(DY4&lt;=60,DY4&gt;50),"30",IF(AND(DY4&lt;=50,DY4&gt;40),"25",IF(AND(DY4&lt;=40,DY4&gt;30),"20",IF(AND(DY4&lt;=30,DY4&gt;20),"15",IF(AND(DY4&lt;=20,DY4&gt;10),"10",IF(AND(DY4&lt;=10,DY4&gt;5),"5","0"))))))))))</f>
        <v>20</v>
      </c>
      <c r="EA4" s="130">
        <f>ROUND(IFERROR(DU4/DW4,0)*100,0)</f>
        <v>47</v>
      </c>
      <c r="EB4" s="130" t="str">
        <f>IF(EA4=100,"20","0")</f>
        <v>0</v>
      </c>
      <c r="EC4" s="130">
        <f>ROUND(IFERROR(DX4/DV4,0)*100,0)</f>
        <v>0</v>
      </c>
      <c r="ED4" s="130" t="str">
        <f>IF(AND(EC4&lt;=100,EC4&gt;80),"20",IF(AND(EC4&lt;=80,EC4&gt;60),"15",IF(AND(EC4&lt;=60,EC4&gt;40),"10","0")))</f>
        <v>0</v>
      </c>
      <c r="EE4" s="130">
        <f>DZ4+EB4+ED4</f>
        <v>20</v>
      </c>
      <c r="EF4" s="130">
        <f>EE4+DS4</f>
        <v>265</v>
      </c>
      <c r="EG4" s="137">
        <v>524307</v>
      </c>
      <c r="EH4" s="141">
        <v>6443215</v>
      </c>
      <c r="EI4" s="141">
        <f>ROUND(EG4/EH4*100000,0)</f>
        <v>8137</v>
      </c>
      <c r="EJ4" s="141" t="str">
        <f>IF(AND(EI4&gt;=4001,EI4&gt;=4001),"30",IF(AND(EI4&lt;=4000,EI4&gt;=3001),"20",IF(AND(EI4&lt;=3000,EI4&gt;=2001),"10",IF(AND(EI4&lt;=2000,EI4&gt;=1001),"5",IF(AND(EI4&lt;=1000,EI4&gt;=0),"0")))))</f>
        <v>30</v>
      </c>
      <c r="EK4" s="138">
        <v>45</v>
      </c>
      <c r="EL4" s="135" t="str">
        <f>IF(AND(EK4&gt;=5,EK4&gt;=5),"30",IF(AND(EK4&lt;=4,EK4&gt;=3),"20",IF(AND(EK4&lt;=2,EK4&gt;=1),"10",IF(AND(EK4=0,EK4=0),"0"))))</f>
        <v>30</v>
      </c>
      <c r="EM4" s="138">
        <v>53</v>
      </c>
      <c r="EN4" s="135">
        <f>IFERROR(ROUND(EM4/BZ4*100,0),0)</f>
        <v>88</v>
      </c>
      <c r="EO4" s="135" t="str">
        <f>IF(AND(EN4&lt;=100, EN4&gt;80),"30",IF(AND(EN4&lt;=80, EN4&gt;60),"20",IF(AND(EN4&lt;=60, EN4&gt;40),"15",IF(AND(EN4&lt;=40, EN4&gt;20),"10",IF(AND(EN4&lt;=20, EN4&gt;5),"5",IF(AND(EN4&lt;=5, EN4&gt;=0),"0"))))))</f>
        <v>30</v>
      </c>
      <c r="EP4" s="137">
        <v>35</v>
      </c>
      <c r="EQ4" s="135">
        <f>IFERROR(ROUND(EP4/BW4*100,0),0)</f>
        <v>100</v>
      </c>
      <c r="ER4" s="135">
        <f>IF(EQ4=100,10,-50)</f>
        <v>10</v>
      </c>
      <c r="ES4" s="137">
        <v>59</v>
      </c>
      <c r="ET4" s="135">
        <f>IFERROR(ROUND(ES4/BZ4*100,0),0)</f>
        <v>98</v>
      </c>
      <c r="EU4" s="135" t="str">
        <f>IF(AND(ET4&lt;=100,ET4&gt;90),"50",IF(AND(ET4&lt;=90,ET4&gt;80),"45",IF(AND(ET4&lt;=80,ET4&gt;70),"40",IF(AND(ET4&lt;=70,ET4&gt;60),"35",IF(AND(ET4&lt;=60,ET4&gt;50),"30",IF(AND(ET4&lt;=50,ET4&gt;40),"25",IF(AND(ET4&lt;=40,ET4&gt;30),"20",IF(AND(ET4&lt;=30,ET4&gt;20),"15",IF(AND(ET4&lt;=20,ET4&gt;10),"10",IF(AND(ET4&lt;=10,ET4&gt;5),"5",IF(AND(ET4&lt;=5,ET4&gt;0),"1",IF(AND(ET4&lt;=0,ET4&lt;0),"0"))))))))))))</f>
        <v>50</v>
      </c>
      <c r="EV4" s="142">
        <v>95</v>
      </c>
      <c r="EW4" s="135">
        <f>IFERROR(ROUND(EV4/(BW4+BY4)*100,0),0)</f>
        <v>100</v>
      </c>
      <c r="EX4" s="135" t="str">
        <f>IF(AND(EW4&lt;=100,EW4&gt;90),"50",IF(AND(EW4&lt;=90,EW4&gt;80),"45",IF(AND(EW4&lt;=80,EW4&gt;70),"40",IF(AND(EW4&lt;=70,EW4&gt;60),"35",IF(AND(EW4&lt;=60,EW4&gt;50),"30",IF(AND(EW4&lt;=50,EW4&gt;40),"25",IF(AND(EW4&lt;=40,EW4&gt;30),"20",IF(AND(EW4&lt;=30,EW4&gt;20),"15",IF(AND(EW4&lt;=20,EW4&gt;10),"10",IF(AND(EW4&lt;=10,EW4&gt;5),"5",IF(AND(EW4&lt;5,EW4&gt;0),"0")))))))))))</f>
        <v>50</v>
      </c>
      <c r="EY4" s="137">
        <v>0</v>
      </c>
      <c r="EZ4" s="130" t="str">
        <f>IF(AND(EY4&gt;=5,EY4&gt;=5),"30",IF(AND(EY4&lt;=4,EY4&gt;1),"20",IF(AND(EY4&lt;=1,EY4&gt;0),"10",IF(AND(EY4=0,EY4=0),"0"))))</f>
        <v>0</v>
      </c>
      <c r="FA4" s="142">
        <v>100</v>
      </c>
      <c r="FB4" s="130" t="str">
        <f>IF(AND(FA4&lt;=100,FA4&gt;80),"30",IF(AND(FA4&lt;=80,FA4&gt;60),"20",IF(AND(FA4&lt;=60,FA4&gt;40),"15",IF(AND(FA4&lt;=40,FA4&gt;20),"10",IF(AND(FA4&lt;=20,FA4&gt;=0),"0")))))</f>
        <v>30</v>
      </c>
      <c r="FC4" s="137">
        <v>8</v>
      </c>
      <c r="FD4" s="130" t="str">
        <f>IF(AND(FC4&lt;=100,FC4&gt;80),"30",IF(AND(FC4&lt;=80,FC4&gt;60),"20",IF(AND(FC4&lt;=60,FC4&gt;40),"15",IF(AND(FC4&lt;=40,FC4&gt;20),"10",IF(AND(FC4&lt;=20,FC4&gt;5),"5",IF(AND(FC4&lt;=5,FC4&gt;=0),"0"))))))</f>
        <v>5</v>
      </c>
      <c r="FE4" s="130">
        <f>EJ4+EL4+EO4</f>
        <v>90</v>
      </c>
      <c r="FF4" s="130">
        <f>ER4+EU4+EX4+EZ4+FB4+FD4</f>
        <v>145</v>
      </c>
      <c r="FG4" s="130">
        <f>FF4+FE4</f>
        <v>235</v>
      </c>
      <c r="FH4" s="143">
        <f>EF4+FG4</f>
        <v>500</v>
      </c>
      <c r="FI4" s="90"/>
      <c r="FJ4" s="86"/>
    </row>
    <row r="5" spans="1:166" ht="15.6" customHeight="1" x14ac:dyDescent="0.3">
      <c r="A5" s="43">
        <v>2</v>
      </c>
      <c r="B5" s="43" t="s">
        <v>125</v>
      </c>
      <c r="C5" s="87" t="s">
        <v>126</v>
      </c>
      <c r="D5" s="130">
        <v>35</v>
      </c>
      <c r="E5" s="130">
        <v>51</v>
      </c>
      <c r="F5" s="130">
        <v>2011</v>
      </c>
      <c r="G5" s="131">
        <v>1082</v>
      </c>
      <c r="H5" s="131">
        <v>654</v>
      </c>
      <c r="I5" s="130">
        <v>3058</v>
      </c>
      <c r="J5" s="131">
        <v>40</v>
      </c>
      <c r="K5" s="131">
        <v>380</v>
      </c>
      <c r="L5" s="131">
        <v>835</v>
      </c>
      <c r="M5" s="131">
        <v>1179</v>
      </c>
      <c r="N5" s="131">
        <v>1605</v>
      </c>
      <c r="O5" s="131">
        <v>113</v>
      </c>
      <c r="P5" s="132" t="s">
        <v>127</v>
      </c>
      <c r="Q5" s="133">
        <v>40</v>
      </c>
      <c r="R5" s="133">
        <v>278</v>
      </c>
      <c r="S5" s="133">
        <v>226</v>
      </c>
      <c r="T5" s="133">
        <v>52</v>
      </c>
      <c r="U5" s="133">
        <v>1858</v>
      </c>
      <c r="V5" s="133">
        <v>167</v>
      </c>
      <c r="W5" s="133">
        <v>184</v>
      </c>
      <c r="X5" s="144" t="s">
        <v>458</v>
      </c>
      <c r="Y5" s="134">
        <v>35</v>
      </c>
      <c r="Z5" s="134">
        <v>51</v>
      </c>
      <c r="AA5" s="134"/>
      <c r="AB5" s="134"/>
      <c r="AC5" s="134">
        <v>0</v>
      </c>
      <c r="AD5" s="134">
        <v>51</v>
      </c>
      <c r="AE5" s="134">
        <v>1887</v>
      </c>
      <c r="AF5" s="134">
        <v>1887</v>
      </c>
      <c r="AG5" s="134">
        <v>1887</v>
      </c>
      <c r="AH5" s="134">
        <v>149</v>
      </c>
      <c r="AI5" s="134">
        <v>148</v>
      </c>
      <c r="AJ5" s="134">
        <v>148</v>
      </c>
      <c r="AK5" s="134">
        <v>162</v>
      </c>
      <c r="AL5" s="135">
        <v>51</v>
      </c>
      <c r="AM5" s="135">
        <v>51</v>
      </c>
      <c r="AN5" s="135">
        <v>0</v>
      </c>
      <c r="AO5" s="135">
        <f>AP5+AQ5</f>
        <v>1621</v>
      </c>
      <c r="AP5" s="135">
        <v>835</v>
      </c>
      <c r="AQ5" s="135">
        <v>786</v>
      </c>
      <c r="AR5" s="135">
        <v>772</v>
      </c>
      <c r="AS5" s="135">
        <v>137</v>
      </c>
      <c r="AT5" s="135">
        <v>635</v>
      </c>
      <c r="AU5" s="136" t="s">
        <v>476</v>
      </c>
      <c r="AV5" s="135">
        <v>233</v>
      </c>
      <c r="AW5" s="135">
        <v>233</v>
      </c>
      <c r="AX5" s="135">
        <v>233</v>
      </c>
      <c r="AY5" s="135">
        <v>276</v>
      </c>
      <c r="AZ5" s="135">
        <v>259</v>
      </c>
      <c r="BA5" s="135">
        <v>274</v>
      </c>
      <c r="BB5" s="135">
        <v>156</v>
      </c>
      <c r="BC5" s="135">
        <v>156</v>
      </c>
      <c r="BD5" s="135">
        <v>156</v>
      </c>
      <c r="BE5" s="135">
        <v>1</v>
      </c>
      <c r="BF5" s="135">
        <v>1</v>
      </c>
      <c r="BG5" s="135">
        <v>1</v>
      </c>
      <c r="BH5" s="135">
        <v>1</v>
      </c>
      <c r="BI5" s="135">
        <v>1</v>
      </c>
      <c r="BJ5" s="135">
        <v>1</v>
      </c>
      <c r="BK5" s="135">
        <v>344</v>
      </c>
      <c r="BL5" s="135">
        <v>344</v>
      </c>
      <c r="BM5" s="135">
        <v>344</v>
      </c>
      <c r="BN5" s="135">
        <v>308</v>
      </c>
      <c r="BO5" s="135">
        <v>308</v>
      </c>
      <c r="BP5" s="135">
        <v>308</v>
      </c>
      <c r="BQ5" s="142">
        <v>6</v>
      </c>
      <c r="BR5" s="145">
        <v>6</v>
      </c>
      <c r="BS5" s="145">
        <v>6</v>
      </c>
      <c r="BT5" s="145">
        <v>8</v>
      </c>
      <c r="BU5" s="145">
        <v>8</v>
      </c>
      <c r="BV5" s="145">
        <v>8</v>
      </c>
      <c r="BW5" s="130">
        <f>Y5</f>
        <v>35</v>
      </c>
      <c r="BX5" s="130">
        <f>Z5</f>
        <v>51</v>
      </c>
      <c r="BY5" s="130">
        <f>BX5</f>
        <v>51</v>
      </c>
      <c r="BZ5" s="130">
        <f>BX5</f>
        <v>51</v>
      </c>
      <c r="CA5" s="130">
        <f>AD5</f>
        <v>51</v>
      </c>
      <c r="CB5" s="130">
        <f>AE5</f>
        <v>1887</v>
      </c>
      <c r="CC5" s="130">
        <f>AF5</f>
        <v>1887</v>
      </c>
      <c r="CD5" s="130">
        <f>AG5</f>
        <v>1887</v>
      </c>
      <c r="CE5" s="130">
        <f>AH5</f>
        <v>149</v>
      </c>
      <c r="CF5" s="130">
        <f>AI5</f>
        <v>148</v>
      </c>
      <c r="CG5" s="130">
        <f>AJ5</f>
        <v>148</v>
      </c>
      <c r="CH5" s="130">
        <f>IFERROR(AV5+AY5+BB5+BE5+BH5+BK5+BN5+BQ5+BT5,0)</f>
        <v>1333</v>
      </c>
      <c r="CI5" s="130">
        <f>IFERROR(AW5+AZ5+BC5+BF5+BI5+BL5+BO5+BR5+BU5,0)</f>
        <v>1316</v>
      </c>
      <c r="CJ5" s="130">
        <f>IFERROR(AX5+BA5+BD5+BG5+BJ5+BM5+BP5+BS5+BV5,0)</f>
        <v>1331</v>
      </c>
      <c r="CK5" s="135">
        <v>1511</v>
      </c>
      <c r="CL5" s="135">
        <v>3511</v>
      </c>
      <c r="CM5" s="135">
        <v>777</v>
      </c>
      <c r="CN5" s="135">
        <v>3512</v>
      </c>
      <c r="CO5" s="135">
        <v>368</v>
      </c>
      <c r="CP5" s="135">
        <v>79467</v>
      </c>
      <c r="CQ5" s="135">
        <v>12008</v>
      </c>
      <c r="CR5" s="135">
        <v>27090</v>
      </c>
      <c r="CS5" s="135">
        <v>50216</v>
      </c>
      <c r="CT5" s="135">
        <v>59378</v>
      </c>
      <c r="CU5" s="139">
        <v>5386</v>
      </c>
      <c r="CV5" s="140">
        <v>11120</v>
      </c>
      <c r="CW5" s="135">
        <f>ROUND(IFERROR(D5/BW5,0)*100,0)</f>
        <v>100</v>
      </c>
      <c r="CX5" s="130">
        <f>IF(CW5=100,10,-50)</f>
        <v>10</v>
      </c>
      <c r="CY5" s="135">
        <f>ROUND(IFERROR(E5/BZ5,0)*100,0)</f>
        <v>100</v>
      </c>
      <c r="CZ5" s="130" t="str">
        <f>IF((CY5=100),"30",IF(AND(CY5&lt;=99,CY5&gt;90),"20",IF(AND(CY5&lt;=90,CY5&gt;80),"10","-30")))</f>
        <v>30</v>
      </c>
      <c r="DA5" s="135">
        <f>ROUND(IFERROR(F5/(CD5+CG5),0)*100,0)</f>
        <v>99</v>
      </c>
      <c r="DB5" s="130" t="str">
        <f>IF(AND(DA5&lt;=100,DA5&gt;90),"30",IF(AND(DA5&lt;=90,DA5&gt;80),"20",IF(AND(DA5&lt;=80,DA5&gt;70),"15",IF(AND(DA5&lt;=70,DA5&gt;60),"10",IF(AND(DA5&lt;=60,DA5&gt;50),"5","0")))))</f>
        <v>30</v>
      </c>
      <c r="DC5" s="135">
        <f>ROUND(IFERROR(G5/CJ5,0)*100,0)</f>
        <v>81</v>
      </c>
      <c r="DD5" s="135" t="str">
        <f>IF(AND(DC5&lt;=100,DC5&gt;60),"30",IF(AND(DC5&lt;=60,DC5&gt;40),"20",IF(AND(DC5&lt;=40,DC5&gt;30),"15",IF(AND(DC5&lt;=30,DC5&gt;20),"10",IF(AND(DC5&lt;=20,DC5&gt;10),"5",IF(DC5=0,-30,0))))))</f>
        <v>30</v>
      </c>
      <c r="DE5" s="135">
        <f>ROUND(IFERROR(CK5/CL5*100,0),0)</f>
        <v>43</v>
      </c>
      <c r="DF5" s="130" t="str">
        <f>IF(AND(DE5&lt;=100,DE5&gt;60),"20",IF(AND(DE5&lt;=60,DE5&gt;40),"15",IF(AND(DE5&lt;=40,DE5&gt;20),"10",IF(AND(DE5&lt;=20,DE5&gt;10),"5","0"))))</f>
        <v>15</v>
      </c>
      <c r="DG5" s="135">
        <f>ROUND(IFERROR(CM5/CN5*100,0),0)</f>
        <v>22</v>
      </c>
      <c r="DH5" s="130" t="str">
        <f>IF(AND(DG5&lt;=100,DG5&gt;60),"20",IF(AND(DG5&lt;=60,DG5&gt;40),"15",IF(AND(DG5&lt;=40,DG5&gt;20),"10",IF(AND(DG5&lt;=20,DG5&gt;10),"5","0"))))</f>
        <v>10</v>
      </c>
      <c r="DI5" s="135">
        <f>ROUND(IFERROR(CO5/CP5*100,0),0)</f>
        <v>0</v>
      </c>
      <c r="DJ5" s="130" t="str">
        <f>IF(AND(DI5&lt;=100,DI5&gt;60),"20",IF(AND(DI5&lt;=60,DI5&gt;40),"15",IF(AND(DI5&lt;=40,DI5&gt;20),"10",IF(AND(DI5&lt;=20,DI5&gt;10),"5","0"))))</f>
        <v>0</v>
      </c>
      <c r="DK5" s="135">
        <f>ROUND(IFERROR(CQ5/(CQ5+CR5)*100,0),0)</f>
        <v>31</v>
      </c>
      <c r="DL5" s="130" t="str">
        <f>IF(AND(DK5&lt;=100,DK5&gt;60),"20",IF(AND(DK5&lt;=60,DK5&gt;40),"15",IF(AND(DK5&lt;=40,DK5&gt;20),"10",IF(AND(DK5&lt;=20,DK5&gt;10),"5","0"))))</f>
        <v>10</v>
      </c>
      <c r="DM5" s="135">
        <f>ROUND(IFERROR(I5/(BW5+BY5+CC5+CF5+CI5),0)*100,0)</f>
        <v>89</v>
      </c>
      <c r="DN5" s="130" t="str">
        <f>IF(AND(DM5&lt;=100,DM5&gt;80),"50",IF(AND(DM5&lt;=80,DM5&gt;60),"40",IF(AND(DM5&lt;=60,DM5&gt;40),"30",IF(AND(DM5&lt;=40,DM5&gt;20),"20",IF(AND(DM5&lt;=20,DM5&gt;10),"10",IF(AND(DM5&lt;=10,DM5&gt;=5),"5","0"))))))</f>
        <v>50</v>
      </c>
      <c r="DO5" s="135">
        <f>ROUND(IFERROR(CS5/CT5,0)*100,0)</f>
        <v>85</v>
      </c>
      <c r="DP5" s="130" t="str">
        <f>IF(AND(DO5&lt;=100,DO5&gt;80),"30",IF(AND(DO5&lt;=80,DO5&gt;60),"20",IF(AND(DO5&lt;=60,DO5&gt;50),"15",IF(AND(DO5&lt;=50,DO5&gt;40),"10","0"))))</f>
        <v>30</v>
      </c>
      <c r="DQ5" s="130">
        <f>ROUND(IFERROR(CU5/CV5,0)*100,0)</f>
        <v>48</v>
      </c>
      <c r="DR5" s="130" t="str">
        <f>IF(AND(DQ5&lt;=100,DQ5&gt;80),"30",IF(AND(DQ5&lt;=80,DQ5&gt;60),"20",IF(AND(DQ5&lt;=60,DQ5&gt;40),"15",IF(AND(DQ5&lt;=40,DQ5&gt;20),"10","0"))))</f>
        <v>15</v>
      </c>
      <c r="DS5" s="130">
        <f>CX5+CZ5+DB5+DD5+DF5+DH5+DJ5+DL5+DN5+DP5+DR5</f>
        <v>230</v>
      </c>
      <c r="DT5" s="130">
        <v>62044</v>
      </c>
      <c r="DU5" s="130">
        <v>0</v>
      </c>
      <c r="DV5" s="130">
        <v>368171</v>
      </c>
      <c r="DW5" s="130">
        <v>18866</v>
      </c>
      <c r="DX5" s="130">
        <v>0</v>
      </c>
      <c r="DY5" s="130">
        <f>ROUND(IFERROR((DT5+DU5+DX5)/(DV5+DT5+DW5),0)*100,0)</f>
        <v>14</v>
      </c>
      <c r="DZ5" s="130" t="str">
        <f>IF(AND(DY5&lt;=100,DY5&gt;90),"50",IF(AND(DY5&lt;=90,DY5&gt;80),"45",IF(AND(DY5&lt;=80,DY5&gt;70),"40",IF(AND(DY5&lt;=70,DY5&gt;60),"35",IF(AND(DY5&lt;=60,DY5&gt;50),"30",IF(AND(DY5&lt;=50,DY5&gt;40),"25",IF(AND(DY5&lt;=40,DY5&gt;30),"20",IF(AND(DY5&lt;=30,DY5&gt;20),"15",IF(AND(DY5&lt;=20,DY5&gt;10),"10",IF(AND(DY5&lt;=10,DY5&gt;5),"5","0"))))))))))</f>
        <v>10</v>
      </c>
      <c r="EA5" s="130">
        <f>ROUND(IFERROR(DU5/DW5,0)*100,0)</f>
        <v>0</v>
      </c>
      <c r="EB5" s="130" t="str">
        <f>IF(EA5=100,"20","0")</f>
        <v>0</v>
      </c>
      <c r="EC5" s="130">
        <f>ROUND(IFERROR(DX5/DV5,0)*100,0)</f>
        <v>0</v>
      </c>
      <c r="ED5" s="130" t="str">
        <f>IF(AND(EC5&lt;=100,EC5&gt;80),"20",IF(AND(EC5&lt;=80,EC5&gt;60),"15",IF(AND(EC5&lt;=60,EC5&gt;40),"10","0")))</f>
        <v>0</v>
      </c>
      <c r="EE5" s="130">
        <f>DZ5+EB5+ED5</f>
        <v>10</v>
      </c>
      <c r="EF5" s="130">
        <f>EE5+DS5</f>
        <v>240</v>
      </c>
      <c r="EG5" s="142">
        <v>60040</v>
      </c>
      <c r="EH5" s="146">
        <v>2714164</v>
      </c>
      <c r="EI5" s="141">
        <f>ROUND(EG5/EH5*100000,0)</f>
        <v>2212</v>
      </c>
      <c r="EJ5" s="141" t="str">
        <f>IF(AND(EI5&gt;=4001,EI5&gt;=4001),"30",IF(AND(EI5&lt;=4000,EI5&gt;=3001),"20",IF(AND(EI5&lt;=3000,EI5&gt;=2001),"10",IF(AND(EI5&lt;=2000,EI5&gt;=1001),"5",IF(AND(EI5&lt;=1000,EI5&gt;=0),"0")))))</f>
        <v>10</v>
      </c>
      <c r="EK5" s="145">
        <v>12</v>
      </c>
      <c r="EL5" s="135" t="str">
        <f>IF(AND(EK5&gt;=5,EK5&gt;=5),"30",IF(AND(EK5&lt;=4,EK5&gt;=3),"20",IF(AND(EK5&lt;=2,EK5&gt;=1),"10",IF(AND(EK5=0,EK5=0),"0"))))</f>
        <v>30</v>
      </c>
      <c r="EM5" s="138">
        <v>51</v>
      </c>
      <c r="EN5" s="135">
        <f>IFERROR(ROUND(EM5/BZ5*100,0),0)</f>
        <v>100</v>
      </c>
      <c r="EO5" s="135" t="str">
        <f>IF(AND(EN5&lt;=100, EN5&gt;80),"30",IF(AND(EN5&lt;=80, EN5&gt;60),"20",IF(AND(EN5&lt;=60, EN5&gt;40),"15",IF(AND(EN5&lt;=40, EN5&gt;20),"10",IF(AND(EN5&lt;=20, EN5&gt;5),"5",IF(AND(EN5&lt;=5, EN5&gt;=0),"0"))))))</f>
        <v>30</v>
      </c>
      <c r="EP5" s="142">
        <v>35</v>
      </c>
      <c r="EQ5" s="135">
        <f>IFERROR(ROUND(EP5/BW5*100,0),0)</f>
        <v>100</v>
      </c>
      <c r="ER5" s="135">
        <f>IF(EQ5=100,10,-50)</f>
        <v>10</v>
      </c>
      <c r="ES5" s="142">
        <v>51</v>
      </c>
      <c r="ET5" s="135">
        <f>IFERROR(ROUND(ES5/BZ5*100,0),0)</f>
        <v>100</v>
      </c>
      <c r="EU5" s="135" t="str">
        <f>IF(AND(ET5&lt;=100,ET5&gt;90),"50",IF(AND(ET5&lt;=90,ET5&gt;80),"45",IF(AND(ET5&lt;=80,ET5&gt;70),"40",IF(AND(ET5&lt;=70,ET5&gt;60),"35",IF(AND(ET5&lt;=60,ET5&gt;50),"30",IF(AND(ET5&lt;=50,ET5&gt;40),"25",IF(AND(ET5&lt;=40,ET5&gt;30),"20",IF(AND(ET5&lt;=30,ET5&gt;20),"15",IF(AND(ET5&lt;=20,ET5&gt;10),"10",IF(AND(ET5&lt;=10,ET5&gt;5),"5",IF(AND(ET5&lt;=5,ET5&gt;0),"1",IF(AND(ET5&lt;=0,ET5&lt;0),"0"))))))))))))</f>
        <v>50</v>
      </c>
      <c r="EV5" s="142">
        <v>86</v>
      </c>
      <c r="EW5" s="135">
        <f>IFERROR(ROUND(EV5/(BW5+BY5)*100,0),0)</f>
        <v>100</v>
      </c>
      <c r="EX5" s="135" t="str">
        <f>IF(AND(EW5&lt;=100,EW5&gt;90),"50",IF(AND(EW5&lt;=90,EW5&gt;80),"45",IF(AND(EW5&lt;=80,EW5&gt;70),"40",IF(AND(EW5&lt;=70,EW5&gt;60),"35",IF(AND(EW5&lt;=60,EW5&gt;50),"30",IF(AND(EW5&lt;=50,EW5&gt;40),"25",IF(AND(EW5&lt;=40,EW5&gt;30),"20",IF(AND(EW5&lt;=30,EW5&gt;20),"15",IF(AND(EW5&lt;=20,EW5&gt;10),"10",IF(AND(EW5&lt;=10,EW5&gt;5),"5",IF(AND(EW5&lt;5,EW5&gt;0),"0")))))))))))</f>
        <v>50</v>
      </c>
      <c r="EY5" s="142">
        <v>4</v>
      </c>
      <c r="EZ5" s="130" t="str">
        <f>IF(AND(EY5&gt;=5,EY5&gt;=5),"30",IF(AND(EY5&lt;=4,EY5&gt;1),"20",IF(AND(EY5&lt;=1,EY5&gt;0),"10",IF(AND(EY5=0,EY5=0),"0"))))</f>
        <v>20</v>
      </c>
      <c r="FA5" s="142">
        <v>0</v>
      </c>
      <c r="FB5" s="130" t="str">
        <f>IF(AND(FA5&lt;=100,FA5&gt;80),"30",IF(AND(FA5&lt;=80,FA5&gt;60),"20",IF(AND(FA5&lt;=60,FA5&gt;40),"15",IF(AND(FA5&lt;=40,FA5&gt;20),"10",IF(AND(FA5&lt;=20,FA5&gt;=0),"0")))))</f>
        <v>0</v>
      </c>
      <c r="FC5" s="142">
        <v>71</v>
      </c>
      <c r="FD5" s="130" t="str">
        <f>IF(AND(FC5&lt;=100,FC5&gt;80),"30",IF(AND(FC5&lt;=80,FC5&gt;60),"20",IF(AND(FC5&lt;=60,FC5&gt;40),"15",IF(AND(FC5&lt;=40,FC5&gt;20),"10",IF(AND(FC5&lt;=20,FC5&gt;5),"5",IF(AND(FC5&lt;=5,FC5&gt;=0),"0"))))))</f>
        <v>20</v>
      </c>
      <c r="FE5" s="130">
        <f>EJ5+EL5+EO5</f>
        <v>70</v>
      </c>
      <c r="FF5" s="130">
        <f>ER5+EU5+EX5+EZ5+FB5+FD5</f>
        <v>150</v>
      </c>
      <c r="FG5" s="130">
        <f>FF5+FE5</f>
        <v>220</v>
      </c>
      <c r="FH5" s="143">
        <f>EF5+FG5</f>
        <v>460</v>
      </c>
      <c r="FI5" s="90"/>
      <c r="FJ5" s="86"/>
    </row>
    <row r="6" spans="1:166" ht="15.6" customHeight="1" x14ac:dyDescent="0.3">
      <c r="A6" s="43">
        <v>3</v>
      </c>
      <c r="B6" s="43" t="s">
        <v>125</v>
      </c>
      <c r="C6" s="87" t="s">
        <v>128</v>
      </c>
      <c r="D6" s="130">
        <v>32</v>
      </c>
      <c r="E6" s="130">
        <v>895</v>
      </c>
      <c r="F6" s="130">
        <v>2333</v>
      </c>
      <c r="G6" s="131">
        <v>603</v>
      </c>
      <c r="H6" s="131">
        <v>125</v>
      </c>
      <c r="I6" s="130">
        <v>3730</v>
      </c>
      <c r="J6" s="131">
        <v>33</v>
      </c>
      <c r="K6" s="131">
        <v>895</v>
      </c>
      <c r="L6" s="131">
        <v>1318</v>
      </c>
      <c r="M6" s="131">
        <v>1039</v>
      </c>
      <c r="N6" s="131">
        <v>345</v>
      </c>
      <c r="O6" s="131">
        <v>95</v>
      </c>
      <c r="P6" s="132" t="s">
        <v>129</v>
      </c>
      <c r="Q6" s="133">
        <v>31</v>
      </c>
      <c r="R6" s="133">
        <v>895</v>
      </c>
      <c r="S6" s="133">
        <v>832</v>
      </c>
      <c r="T6" s="133">
        <v>63</v>
      </c>
      <c r="U6" s="133">
        <v>1938</v>
      </c>
      <c r="V6" s="133">
        <v>144</v>
      </c>
      <c r="W6" s="133">
        <v>0</v>
      </c>
      <c r="X6" s="144" t="s">
        <v>384</v>
      </c>
      <c r="Y6" s="134">
        <v>32</v>
      </c>
      <c r="Z6" s="134"/>
      <c r="AA6" s="134"/>
      <c r="AB6" s="134"/>
      <c r="AC6" s="134"/>
      <c r="AD6" s="134"/>
      <c r="AE6" s="134">
        <v>2286</v>
      </c>
      <c r="AF6" s="134"/>
      <c r="AG6" s="134"/>
      <c r="AH6" s="134">
        <v>106</v>
      </c>
      <c r="AI6" s="134"/>
      <c r="AJ6" s="134"/>
      <c r="AK6" s="134"/>
      <c r="AL6" s="135">
        <v>895</v>
      </c>
      <c r="AM6" s="135">
        <v>63</v>
      </c>
      <c r="AN6" s="135">
        <v>832</v>
      </c>
      <c r="AO6" s="135">
        <f>AP6+AQ6</f>
        <v>2321</v>
      </c>
      <c r="AP6" s="135">
        <v>1027</v>
      </c>
      <c r="AQ6" s="135">
        <v>1294</v>
      </c>
      <c r="AR6" s="135">
        <v>316</v>
      </c>
      <c r="AS6" s="135">
        <v>102</v>
      </c>
      <c r="AT6" s="135">
        <v>214</v>
      </c>
      <c r="AU6" s="136" t="s">
        <v>395</v>
      </c>
      <c r="AV6" s="135">
        <v>373</v>
      </c>
      <c r="AW6" s="135">
        <v>373</v>
      </c>
      <c r="AX6" s="135">
        <v>373</v>
      </c>
      <c r="AY6" s="135">
        <v>213</v>
      </c>
      <c r="AZ6" s="135">
        <v>213</v>
      </c>
      <c r="BA6" s="135">
        <v>213</v>
      </c>
      <c r="BB6" s="135">
        <v>60</v>
      </c>
      <c r="BC6" s="135">
        <v>60</v>
      </c>
      <c r="BD6" s="135">
        <v>60</v>
      </c>
      <c r="BE6" s="135">
        <v>1</v>
      </c>
      <c r="BF6" s="135">
        <v>1</v>
      </c>
      <c r="BG6" s="135">
        <v>1</v>
      </c>
      <c r="BH6" s="135">
        <v>1</v>
      </c>
      <c r="BI6" s="135">
        <v>1</v>
      </c>
      <c r="BJ6" s="135">
        <v>1</v>
      </c>
      <c r="BK6" s="135">
        <v>46</v>
      </c>
      <c r="BL6" s="135">
        <v>46</v>
      </c>
      <c r="BM6" s="135">
        <v>46</v>
      </c>
      <c r="BN6" s="135">
        <v>32</v>
      </c>
      <c r="BO6" s="135">
        <v>32</v>
      </c>
      <c r="BP6" s="135">
        <v>32</v>
      </c>
      <c r="BQ6" s="142">
        <v>4</v>
      </c>
      <c r="BR6" s="145">
        <v>4</v>
      </c>
      <c r="BS6" s="145">
        <v>4</v>
      </c>
      <c r="BT6" s="145">
        <v>45</v>
      </c>
      <c r="BU6" s="145">
        <v>45</v>
      </c>
      <c r="BV6" s="145">
        <v>45</v>
      </c>
      <c r="BW6" s="130">
        <f>Y6</f>
        <v>32</v>
      </c>
      <c r="BX6" s="130">
        <f>AL6</f>
        <v>895</v>
      </c>
      <c r="BY6" s="130">
        <f>BX6</f>
        <v>895</v>
      </c>
      <c r="BZ6" s="130">
        <f>BX6</f>
        <v>895</v>
      </c>
      <c r="CA6" s="130">
        <f>AM6</f>
        <v>63</v>
      </c>
      <c r="CB6" s="130">
        <f>AE6</f>
        <v>2286</v>
      </c>
      <c r="CC6" s="130">
        <f>CB6</f>
        <v>2286</v>
      </c>
      <c r="CD6" s="130">
        <f>CB6</f>
        <v>2286</v>
      </c>
      <c r="CE6" s="130">
        <f>AH6</f>
        <v>106</v>
      </c>
      <c r="CF6" s="130">
        <f>CE6</f>
        <v>106</v>
      </c>
      <c r="CG6" s="130">
        <f>CE6</f>
        <v>106</v>
      </c>
      <c r="CH6" s="130">
        <f>IFERROR(AV6+AY6+BB6+BE6+BH6+BK6+BN6+BQ6+BT6,0)</f>
        <v>775</v>
      </c>
      <c r="CI6" s="130">
        <f>IFERROR(AW6+AZ6+BC6+BF6+BI6+BL6+BO6+BR6+BU6,0)</f>
        <v>775</v>
      </c>
      <c r="CJ6" s="130">
        <f>IFERROR(AX6+BA6+BD6+BG6+BJ6+BM6+BP6+BS6+BV6,0)</f>
        <v>775</v>
      </c>
      <c r="CK6" s="135">
        <v>201</v>
      </c>
      <c r="CL6" s="135">
        <v>3986</v>
      </c>
      <c r="CM6" s="135">
        <v>3372</v>
      </c>
      <c r="CN6" s="135">
        <v>3987</v>
      </c>
      <c r="CO6" s="135">
        <v>517</v>
      </c>
      <c r="CP6" s="135">
        <v>73983</v>
      </c>
      <c r="CQ6" s="135">
        <v>14731</v>
      </c>
      <c r="CR6" s="135">
        <v>17581</v>
      </c>
      <c r="CS6" s="135">
        <v>48095</v>
      </c>
      <c r="CT6" s="135">
        <v>55256</v>
      </c>
      <c r="CU6" s="139">
        <v>4207</v>
      </c>
      <c r="CV6" s="140">
        <v>7891</v>
      </c>
      <c r="CW6" s="135">
        <f>ROUND(IFERROR(D6/BW6,0)*100,0)</f>
        <v>100</v>
      </c>
      <c r="CX6" s="130">
        <f>IF(CW6=100,10,-50)</f>
        <v>10</v>
      </c>
      <c r="CY6" s="135">
        <f>ROUND(IFERROR(E6/BZ6,0)*100,0)</f>
        <v>100</v>
      </c>
      <c r="CZ6" s="130" t="str">
        <f>IF((CY6=100),"30",IF(AND(CY6&lt;=99,CY6&gt;90),"20",IF(AND(CY6&lt;=90,CY6&gt;80),"10","-30")))</f>
        <v>30</v>
      </c>
      <c r="DA6" s="135">
        <f>ROUND(IFERROR(F6/(CD6+CG6),0)*100,0)</f>
        <v>98</v>
      </c>
      <c r="DB6" s="130" t="str">
        <f>IF(AND(DA6&lt;=100,DA6&gt;90),"30",IF(AND(DA6&lt;=90,DA6&gt;80),"20",IF(AND(DA6&lt;=80,DA6&gt;70),"15",IF(AND(DA6&lt;=70,DA6&gt;60),"10",IF(AND(DA6&lt;=60,DA6&gt;50),"5","0")))))</f>
        <v>30</v>
      </c>
      <c r="DC6" s="135">
        <f>ROUND(IFERROR(G6/CJ6,0)*100,0)</f>
        <v>78</v>
      </c>
      <c r="DD6" s="135" t="str">
        <f>IF(AND(DC6&lt;=100,DC6&gt;60),"30",IF(AND(DC6&lt;=60,DC6&gt;40),"20",IF(AND(DC6&lt;=40,DC6&gt;30),"15",IF(AND(DC6&lt;=30,DC6&gt;20),"10",IF(AND(DC6&lt;=20,DC6&gt;10),"5",IF(DC6=0,-30,0))))))</f>
        <v>30</v>
      </c>
      <c r="DE6" s="135">
        <f>ROUND(IFERROR(CK6/CL6*100,0),0)</f>
        <v>5</v>
      </c>
      <c r="DF6" s="130" t="str">
        <f>IF(AND(DE6&lt;=100,DE6&gt;60),"20",IF(AND(DE6&lt;=60,DE6&gt;40),"15",IF(AND(DE6&lt;=40,DE6&gt;20),"10",IF(AND(DE6&lt;=20,DE6&gt;10),"5","0"))))</f>
        <v>0</v>
      </c>
      <c r="DG6" s="135">
        <f>ROUND(IFERROR(CM6/CN6*100,0),0)</f>
        <v>85</v>
      </c>
      <c r="DH6" s="130" t="str">
        <f>IF(AND(DG6&lt;=100,DG6&gt;60),"20",IF(AND(DG6&lt;=60,DG6&gt;40),"15",IF(AND(DG6&lt;=40,DG6&gt;20),"10",IF(AND(DG6&lt;=20,DG6&gt;10),"5","0"))))</f>
        <v>20</v>
      </c>
      <c r="DI6" s="135">
        <f>ROUND(IFERROR(CO6/CP6*100,0),0)</f>
        <v>1</v>
      </c>
      <c r="DJ6" s="130" t="str">
        <f>IF(AND(DI6&lt;=100,DI6&gt;60),"20",IF(AND(DI6&lt;=60,DI6&gt;40),"15",IF(AND(DI6&lt;=40,DI6&gt;20),"10",IF(AND(DI6&lt;=20,DI6&gt;10),"5","0"))))</f>
        <v>0</v>
      </c>
      <c r="DK6" s="135">
        <f>ROUND(IFERROR(CQ6/(CQ6+CR6)*100,0),0)</f>
        <v>46</v>
      </c>
      <c r="DL6" s="130" t="str">
        <f>IF(AND(DK6&lt;=100,DK6&gt;60),"20",IF(AND(DK6&lt;=60,DK6&gt;40),"15",IF(AND(DK6&lt;=40,DK6&gt;20),"10",IF(AND(DK6&lt;=20,DK6&gt;10),"5","0"))))</f>
        <v>15</v>
      </c>
      <c r="DM6" s="135">
        <f>ROUND(IFERROR(I6/(BW6+BY6+CC6+CF6+CI6),0)*100,0)</f>
        <v>91</v>
      </c>
      <c r="DN6" s="130" t="str">
        <f>IF(AND(DM6&lt;=100,DM6&gt;80),"50",IF(AND(DM6&lt;=80,DM6&gt;60),"40",IF(AND(DM6&lt;=60,DM6&gt;40),"30",IF(AND(DM6&lt;=40,DM6&gt;20),"20",IF(AND(DM6&lt;=20,DM6&gt;10),"10",IF(AND(DM6&lt;=10,DM6&gt;=5),"5","0"))))))</f>
        <v>50</v>
      </c>
      <c r="DO6" s="135">
        <f>ROUND(IFERROR(CS6/CT6,0)*100,0)</f>
        <v>87</v>
      </c>
      <c r="DP6" s="130" t="str">
        <f>IF(AND(DO6&lt;=100,DO6&gt;80),"30",IF(AND(DO6&lt;=80,DO6&gt;60),"20",IF(AND(DO6&lt;=60,DO6&gt;50),"15",IF(AND(DO6&lt;=50,DO6&gt;40),"10","0"))))</f>
        <v>30</v>
      </c>
      <c r="DQ6" s="130">
        <f>ROUND(IFERROR(CU6/CV6,0)*100,0)</f>
        <v>53</v>
      </c>
      <c r="DR6" s="130" t="str">
        <f>IF(AND(DQ6&lt;=100,DQ6&gt;80),"30",IF(AND(DQ6&lt;=80,DQ6&gt;60),"20",IF(AND(DQ6&lt;=60,DQ6&gt;40),"15",IF(AND(DQ6&lt;=40,DQ6&gt;20),"10","0"))))</f>
        <v>15</v>
      </c>
      <c r="DS6" s="130">
        <f>CX6+CZ6+DB6+DD6+DF6+DH6+DJ6+DL6+DN6+DP6+DR6</f>
        <v>230</v>
      </c>
      <c r="DT6" s="130">
        <v>57435</v>
      </c>
      <c r="DU6" s="130">
        <v>0</v>
      </c>
      <c r="DV6" s="130">
        <v>289764</v>
      </c>
      <c r="DW6" s="130">
        <v>0</v>
      </c>
      <c r="DX6" s="130">
        <v>0</v>
      </c>
      <c r="DY6" s="130">
        <f>ROUND(IFERROR((DT6+DU6+DX6)/(DV6+DT6+DW6),0)*100,0)</f>
        <v>17</v>
      </c>
      <c r="DZ6" s="130" t="str">
        <f>IF(AND(DY6&lt;=100,DY6&gt;90),"50",IF(AND(DY6&lt;=90,DY6&gt;80),"45",IF(AND(DY6&lt;=80,DY6&gt;70),"40",IF(AND(DY6&lt;=70,DY6&gt;60),"35",IF(AND(DY6&lt;=60,DY6&gt;50),"30",IF(AND(DY6&lt;=50,DY6&gt;40),"25",IF(AND(DY6&lt;=40,DY6&gt;30),"20",IF(AND(DY6&lt;=30,DY6&gt;20),"15",IF(AND(DY6&lt;=20,DY6&gt;10),"10",IF(AND(DY6&lt;=10,DY6&gt;5),"5","0"))))))))))</f>
        <v>10</v>
      </c>
      <c r="EA6" s="130">
        <v>100</v>
      </c>
      <c r="EB6" s="130" t="str">
        <f>IF(EA6=100,"20","0")</f>
        <v>20</v>
      </c>
      <c r="EC6" s="130">
        <v>50</v>
      </c>
      <c r="ED6" s="130" t="str">
        <f>IF(AND(EC6&lt;=100,EC6&gt;80),"20",IF(AND(EC6&lt;=80,EC6&gt;60),"15",IF(AND(EC6&lt;=60,EC6&gt;40),"10","0")))</f>
        <v>10</v>
      </c>
      <c r="EE6" s="130">
        <f>DZ6+EB6+ED6</f>
        <v>40</v>
      </c>
      <c r="EF6" s="130">
        <f>EE6+DS6</f>
        <v>270</v>
      </c>
      <c r="EG6" s="142">
        <v>252810</v>
      </c>
      <c r="EH6" s="146">
        <v>3301244</v>
      </c>
      <c r="EI6" s="141">
        <f>ROUND(EG6/EH6*100000,0)</f>
        <v>7658</v>
      </c>
      <c r="EJ6" s="141" t="str">
        <f>IF(AND(EI6&gt;=4001,EI6&gt;=4001),"30",IF(AND(EI6&lt;=4000,EI6&gt;=3001),"20",IF(AND(EI6&lt;=3000,EI6&gt;=2001),"10",IF(AND(EI6&lt;=2000,EI6&gt;=1001),"5",IF(AND(EI6&lt;=1000,EI6&gt;=0),"0")))))</f>
        <v>30</v>
      </c>
      <c r="EK6" s="145">
        <v>6</v>
      </c>
      <c r="EL6" s="135" t="str">
        <f>IF(AND(EK6&gt;=5,EK6&gt;=5),"30",IF(AND(EK6&lt;=4,EK6&gt;=3),"20",IF(AND(EK6&lt;=2,EK6&gt;=1),"10",IF(AND(EK6=0,EK6=0),"0"))))</f>
        <v>30</v>
      </c>
      <c r="EM6" s="138">
        <v>824</v>
      </c>
      <c r="EN6" s="135">
        <f>IFERROR(ROUND(EM6/BZ6*100,0),0)</f>
        <v>92</v>
      </c>
      <c r="EO6" s="135" t="str">
        <f>IF(AND(EN6&lt;=100, EN6&gt;80),"30",IF(AND(EN6&lt;=80, EN6&gt;60),"20",IF(AND(EN6&lt;=60, EN6&gt;40),"15",IF(AND(EN6&lt;=40, EN6&gt;20),"10",IF(AND(EN6&lt;=20, EN6&gt;5),"5",IF(AND(EN6&lt;=5, EN6&gt;=0),"0"))))))</f>
        <v>30</v>
      </c>
      <c r="EP6" s="142">
        <v>32</v>
      </c>
      <c r="EQ6" s="135">
        <f>IFERROR(ROUND(EP6/BW6*100,0),0)</f>
        <v>100</v>
      </c>
      <c r="ER6" s="135">
        <f>IF(EQ6=100,10,-50)</f>
        <v>10</v>
      </c>
      <c r="ES6" s="142">
        <v>876</v>
      </c>
      <c r="ET6" s="135">
        <f>IFERROR(ROUND(ES6/BZ6*100,0),0)</f>
        <v>98</v>
      </c>
      <c r="EU6" s="135" t="str">
        <f>IF(AND(ET6&lt;=100,ET6&gt;90),"50",IF(AND(ET6&lt;=90,ET6&gt;80),"45",IF(AND(ET6&lt;=80,ET6&gt;70),"40",IF(AND(ET6&lt;=70,ET6&gt;60),"35",IF(AND(ET6&lt;=60,ET6&gt;50),"30",IF(AND(ET6&lt;=50,ET6&gt;40),"25",IF(AND(ET6&lt;=40,ET6&gt;30),"20",IF(AND(ET6&lt;=30,ET6&gt;20),"15",IF(AND(ET6&lt;=20,ET6&gt;10),"10",IF(AND(ET6&lt;=10,ET6&gt;5),"5",IF(AND(ET6&lt;=5,ET6&gt;0),"1",IF(AND(ET6&lt;=0,ET6&lt;0),"0"))))))))))))</f>
        <v>50</v>
      </c>
      <c r="EV6" s="142">
        <v>851</v>
      </c>
      <c r="EW6" s="135">
        <f>IFERROR(ROUND(EV6/(BW6+BY6)*100,0),0)</f>
        <v>92</v>
      </c>
      <c r="EX6" s="135" t="str">
        <f>IF(AND(EW6&lt;=100,EW6&gt;90),"50",IF(AND(EW6&lt;=90,EW6&gt;80),"45",IF(AND(EW6&lt;=80,EW6&gt;70),"40",IF(AND(EW6&lt;=70,EW6&gt;60),"35",IF(AND(EW6&lt;=60,EW6&gt;50),"30",IF(AND(EW6&lt;=50,EW6&gt;40),"25",IF(AND(EW6&lt;=40,EW6&gt;30),"20",IF(AND(EW6&lt;=30,EW6&gt;20),"15",IF(AND(EW6&lt;=20,EW6&gt;10),"10",IF(AND(EW6&lt;=10,EW6&gt;5),"5",IF(AND(EW6&lt;5,EW6&gt;0),"0")))))))))))</f>
        <v>50</v>
      </c>
      <c r="EY6" s="142">
        <v>0</v>
      </c>
      <c r="EZ6" s="130" t="str">
        <f>IF(AND(EY6&gt;=5,EY6&gt;=5),"30",IF(AND(EY6&lt;=4,EY6&gt;1),"20",IF(AND(EY6&lt;=1,EY6&gt;0),"10",IF(AND(EY6=0,EY6=0),"0"))))</f>
        <v>0</v>
      </c>
      <c r="FA6" s="142">
        <v>0</v>
      </c>
      <c r="FB6" s="130" t="str">
        <f>IF(AND(FA6&lt;=100,FA6&gt;80),"30",IF(AND(FA6&lt;=80,FA6&gt;60),"20",IF(AND(FA6&lt;=60,FA6&gt;40),"15",IF(AND(FA6&lt;=40,FA6&gt;20),"10",IF(AND(FA6&lt;=20,FA6&gt;=0),"0")))))</f>
        <v>0</v>
      </c>
      <c r="FC6" s="142">
        <v>0</v>
      </c>
      <c r="FD6" s="130" t="str">
        <f>IF(AND(FC6&lt;=100,FC6&gt;80),"30",IF(AND(FC6&lt;=80,FC6&gt;60),"20",IF(AND(FC6&lt;=60,FC6&gt;40),"15",IF(AND(FC6&lt;=40,FC6&gt;20),"10",IF(AND(FC6&lt;=20,FC6&gt;5),"5",IF(AND(FC6&lt;=5,FC6&gt;=0),"0"))))))</f>
        <v>0</v>
      </c>
      <c r="FE6" s="130">
        <f>EJ6+EL6+EO6</f>
        <v>90</v>
      </c>
      <c r="FF6" s="130">
        <f>ER6+EU6+EX6+EZ6+FB6+FD6</f>
        <v>110</v>
      </c>
      <c r="FG6" s="130">
        <f>FF6+FE6</f>
        <v>200</v>
      </c>
      <c r="FH6" s="143">
        <f>EF6+FG6</f>
        <v>470</v>
      </c>
      <c r="FI6" s="90"/>
      <c r="FJ6" s="86"/>
    </row>
    <row r="7" spans="1:166" ht="15.6" customHeight="1" x14ac:dyDescent="0.3">
      <c r="A7" s="43">
        <v>4</v>
      </c>
      <c r="B7" s="43" t="s">
        <v>130</v>
      </c>
      <c r="C7" s="87" t="s">
        <v>131</v>
      </c>
      <c r="D7" s="130">
        <v>23</v>
      </c>
      <c r="E7" s="130">
        <v>126</v>
      </c>
      <c r="F7" s="130">
        <v>293</v>
      </c>
      <c r="G7" s="131">
        <v>77</v>
      </c>
      <c r="H7" s="131">
        <v>25</v>
      </c>
      <c r="I7" s="130">
        <v>370</v>
      </c>
      <c r="J7" s="131">
        <v>23</v>
      </c>
      <c r="K7" s="131">
        <v>127</v>
      </c>
      <c r="L7" s="131">
        <v>165</v>
      </c>
      <c r="M7" s="131">
        <v>108</v>
      </c>
      <c r="N7" s="131">
        <v>35</v>
      </c>
      <c r="O7" s="131">
        <v>22</v>
      </c>
      <c r="P7" s="132" t="s">
        <v>132</v>
      </c>
      <c r="Q7" s="133">
        <v>22</v>
      </c>
      <c r="R7" s="133">
        <v>126</v>
      </c>
      <c r="S7" s="133">
        <v>112</v>
      </c>
      <c r="T7" s="133">
        <v>14</v>
      </c>
      <c r="U7" s="133">
        <v>325</v>
      </c>
      <c r="V7" s="133">
        <v>30</v>
      </c>
      <c r="W7" s="133">
        <v>0</v>
      </c>
      <c r="X7" s="144" t="s">
        <v>416</v>
      </c>
      <c r="Y7" s="144"/>
      <c r="Z7" s="144">
        <v>126</v>
      </c>
      <c r="AA7" s="144"/>
      <c r="AB7" s="144"/>
      <c r="AC7" s="144">
        <v>112</v>
      </c>
      <c r="AD7" s="144">
        <v>14</v>
      </c>
      <c r="AE7" s="144">
        <v>267</v>
      </c>
      <c r="AF7" s="144">
        <v>267</v>
      </c>
      <c r="AG7" s="144">
        <v>267</v>
      </c>
      <c r="AH7" s="144">
        <v>30</v>
      </c>
      <c r="AI7" s="144"/>
      <c r="AJ7" s="144"/>
      <c r="AK7" s="144"/>
      <c r="AL7" s="135">
        <v>127</v>
      </c>
      <c r="AM7" s="135">
        <v>14</v>
      </c>
      <c r="AN7" s="135">
        <v>113</v>
      </c>
      <c r="AO7" s="135">
        <f>AP7+AQ7</f>
        <v>269</v>
      </c>
      <c r="AP7" s="135">
        <v>109</v>
      </c>
      <c r="AQ7" s="135">
        <v>160</v>
      </c>
      <c r="AR7" s="135">
        <v>67</v>
      </c>
      <c r="AS7" s="135">
        <v>23</v>
      </c>
      <c r="AT7" s="135">
        <v>44</v>
      </c>
      <c r="AU7" s="136" t="s">
        <v>133</v>
      </c>
      <c r="AV7" s="135">
        <v>53</v>
      </c>
      <c r="AW7" s="135">
        <v>53</v>
      </c>
      <c r="AX7" s="135">
        <v>49</v>
      </c>
      <c r="AY7" s="135">
        <v>54</v>
      </c>
      <c r="AZ7" s="135">
        <v>18</v>
      </c>
      <c r="BA7" s="135">
        <v>43</v>
      </c>
      <c r="BB7" s="135">
        <v>22</v>
      </c>
      <c r="BC7" s="135">
        <v>22</v>
      </c>
      <c r="BD7" s="135">
        <v>22</v>
      </c>
      <c r="BE7" s="135">
        <v>1</v>
      </c>
      <c r="BF7" s="135">
        <v>1</v>
      </c>
      <c r="BG7" s="135">
        <v>1</v>
      </c>
      <c r="BH7" s="135">
        <v>1</v>
      </c>
      <c r="BI7" s="135">
        <v>1</v>
      </c>
      <c r="BJ7" s="135">
        <v>1</v>
      </c>
      <c r="BK7" s="135">
        <v>19</v>
      </c>
      <c r="BL7" s="135">
        <v>1</v>
      </c>
      <c r="BM7" s="135">
        <v>19</v>
      </c>
      <c r="BN7" s="135">
        <v>19</v>
      </c>
      <c r="BO7" s="135">
        <v>5</v>
      </c>
      <c r="BP7" s="135">
        <v>19</v>
      </c>
      <c r="BQ7" s="137">
        <v>1</v>
      </c>
      <c r="BR7" s="137">
        <v>1</v>
      </c>
      <c r="BS7" s="137">
        <v>1</v>
      </c>
      <c r="BT7" s="137">
        <v>0</v>
      </c>
      <c r="BU7" s="137">
        <v>0</v>
      </c>
      <c r="BV7" s="137">
        <v>0</v>
      </c>
      <c r="BW7" s="130">
        <f>J7</f>
        <v>23</v>
      </c>
      <c r="BX7" s="130">
        <f>Z7</f>
        <v>126</v>
      </c>
      <c r="BY7" s="130">
        <f>BX7</f>
        <v>126</v>
      </c>
      <c r="BZ7" s="130">
        <f>BX7</f>
        <v>126</v>
      </c>
      <c r="CA7" s="130">
        <f>AD7</f>
        <v>14</v>
      </c>
      <c r="CB7" s="130">
        <f>AE7</f>
        <v>267</v>
      </c>
      <c r="CC7" s="130">
        <f>AF7</f>
        <v>267</v>
      </c>
      <c r="CD7" s="130">
        <f>AG7</f>
        <v>267</v>
      </c>
      <c r="CE7" s="130">
        <f>AH7</f>
        <v>30</v>
      </c>
      <c r="CF7" s="130">
        <f>CE7</f>
        <v>30</v>
      </c>
      <c r="CG7" s="130">
        <f>CE7</f>
        <v>30</v>
      </c>
      <c r="CH7" s="130">
        <f>IFERROR(AV7+AY7+BB7+BE7+BH7+BK7+BN7+BQ7+BT7,0)</f>
        <v>170</v>
      </c>
      <c r="CI7" s="130">
        <f>IFERROR(AW7+AZ7+BC7+BF7+BI7+BL7+BO7+BR7+BU7,0)</f>
        <v>102</v>
      </c>
      <c r="CJ7" s="130">
        <f>IFERROR(AX7+BA7+BD7+BG7+BJ7+BM7+BP7+BS7+BV7,0)</f>
        <v>155</v>
      </c>
      <c r="CK7" s="135">
        <v>28</v>
      </c>
      <c r="CL7" s="135">
        <v>574</v>
      </c>
      <c r="CM7" s="135">
        <v>7</v>
      </c>
      <c r="CN7" s="135">
        <v>575</v>
      </c>
      <c r="CO7" s="135">
        <v>138</v>
      </c>
      <c r="CP7" s="135">
        <v>1954</v>
      </c>
      <c r="CQ7" s="135">
        <v>127</v>
      </c>
      <c r="CR7" s="135">
        <v>550</v>
      </c>
      <c r="CS7" s="135">
        <v>1192</v>
      </c>
      <c r="CT7" s="135">
        <v>1252</v>
      </c>
      <c r="CU7" s="139">
        <v>70</v>
      </c>
      <c r="CV7" s="140">
        <v>172</v>
      </c>
      <c r="CW7" s="135">
        <f>ROUND(IFERROR(D7/BW7,0)*100,0)</f>
        <v>100</v>
      </c>
      <c r="CX7" s="130">
        <f>IF(CW7=100,10,-50)</f>
        <v>10</v>
      </c>
      <c r="CY7" s="135">
        <f>ROUND(IFERROR(E7/BZ7,0)*100,0)</f>
        <v>100</v>
      </c>
      <c r="CZ7" s="130" t="str">
        <f>IF((CY7=100),"30",IF(AND(CY7&lt;=99,CY7&gt;90),"20",IF(AND(CY7&lt;=90,CY7&gt;80),"10","-30")))</f>
        <v>30</v>
      </c>
      <c r="DA7" s="135">
        <f>ROUND(IFERROR(F7/(CD7+CG7),0)*100,0)</f>
        <v>99</v>
      </c>
      <c r="DB7" s="130" t="str">
        <f>IF(AND(DA7&lt;=100,DA7&gt;90),"30",IF(AND(DA7&lt;=90,DA7&gt;80),"20",IF(AND(DA7&lt;=80,DA7&gt;70),"15",IF(AND(DA7&lt;=70,DA7&gt;60),"10",IF(AND(DA7&lt;=60,DA7&gt;50),"5","0")))))</f>
        <v>30</v>
      </c>
      <c r="DC7" s="135">
        <f>ROUND(IFERROR(G7/CJ7,0)*100,0)</f>
        <v>50</v>
      </c>
      <c r="DD7" s="135" t="str">
        <f>IF(AND(DC7&lt;=100,DC7&gt;60),"30",IF(AND(DC7&lt;=60,DC7&gt;40),"20",IF(AND(DC7&lt;=40,DC7&gt;30),"15",IF(AND(DC7&lt;=30,DC7&gt;20),"10",IF(AND(DC7&lt;=20,DC7&gt;10),"5",IF(DC7=0,-30,0))))))</f>
        <v>20</v>
      </c>
      <c r="DE7" s="135">
        <f>ROUND(IFERROR(CK7/CL7*100,0),0)</f>
        <v>5</v>
      </c>
      <c r="DF7" s="130" t="str">
        <f>IF(AND(DE7&lt;=100,DE7&gt;60),"20",IF(AND(DE7&lt;=60,DE7&gt;40),"15",IF(AND(DE7&lt;=40,DE7&gt;20),"10",IF(AND(DE7&lt;=20,DE7&gt;10),"5","0"))))</f>
        <v>0</v>
      </c>
      <c r="DG7" s="135">
        <f>ROUND(IFERROR(CM7/CN7*100,0),0)</f>
        <v>1</v>
      </c>
      <c r="DH7" s="130" t="str">
        <f>IF(AND(DG7&lt;=100,DG7&gt;60),"20",IF(AND(DG7&lt;=60,DG7&gt;40),"15",IF(AND(DG7&lt;=40,DG7&gt;20),"10",IF(AND(DG7&lt;=20,DG7&gt;10),"5","0"))))</f>
        <v>0</v>
      </c>
      <c r="DI7" s="135">
        <f>ROUND(IFERROR(CO7/CP7*100,0),0)</f>
        <v>7</v>
      </c>
      <c r="DJ7" s="130" t="str">
        <f>IF(AND(DI7&lt;=100,DI7&gt;60),"20",IF(AND(DI7&lt;=60,DI7&gt;40),"15",IF(AND(DI7&lt;=40,DI7&gt;20),"10",IF(AND(DI7&lt;=20,DI7&gt;10),"5","0"))))</f>
        <v>0</v>
      </c>
      <c r="DK7" s="135">
        <f>ROUND(IFERROR(CQ7/(CQ7+CR7)*100,0),0)</f>
        <v>19</v>
      </c>
      <c r="DL7" s="130" t="str">
        <f>IF(AND(DK7&lt;=100,DK7&gt;60),"20",IF(AND(DK7&lt;=60,DK7&gt;40),"15",IF(AND(DK7&lt;=40,DK7&gt;20),"10",IF(AND(DK7&lt;=20,DK7&gt;10),"5","0"))))</f>
        <v>5</v>
      </c>
      <c r="DM7" s="135">
        <f>ROUND(IFERROR(I7/(BW7+BY7+CC7+CF7+CI7),0)*100,0)</f>
        <v>68</v>
      </c>
      <c r="DN7" s="130" t="str">
        <f>IF(AND(DM7&lt;=100,DM7&gt;80),"50",IF(AND(DM7&lt;=80,DM7&gt;60),"40",IF(AND(DM7&lt;=60,DM7&gt;40),"30",IF(AND(DM7&lt;=40,DM7&gt;20),"20",IF(AND(DM7&lt;=20,DM7&gt;10),"10",IF(AND(DM7&lt;=10,DM7&gt;=5),"5","0"))))))</f>
        <v>40</v>
      </c>
      <c r="DO7" s="135">
        <f>ROUND(IFERROR(CS7/CT7,0)*100,0)</f>
        <v>95</v>
      </c>
      <c r="DP7" s="130" t="str">
        <f>IF(AND(DO7&lt;=100,DO7&gt;80),"30",IF(AND(DO7&lt;=80,DO7&gt;60),"20",IF(AND(DO7&lt;=60,DO7&gt;50),"15",IF(AND(DO7&lt;=50,DO7&gt;40),"10","0"))))</f>
        <v>30</v>
      </c>
      <c r="DQ7" s="130">
        <f>ROUND(IFERROR(CU7/CV7,0)*100,0)</f>
        <v>41</v>
      </c>
      <c r="DR7" s="130" t="str">
        <f>IF(AND(DQ7&lt;=100,DQ7&gt;80),"30",IF(AND(DQ7&lt;=80,DQ7&gt;60),"20",IF(AND(DQ7&lt;=60,DQ7&gt;40),"15",IF(AND(DQ7&lt;=40,DQ7&gt;20),"10","0"))))</f>
        <v>15</v>
      </c>
      <c r="DS7" s="130">
        <f>CX7+CZ7+DB7+DD7+DF7+DH7+DJ7+DL7+DN7+DP7+DR7</f>
        <v>180</v>
      </c>
      <c r="DT7" s="130">
        <v>1285</v>
      </c>
      <c r="DU7" s="130">
        <v>0</v>
      </c>
      <c r="DV7" s="130">
        <v>20907</v>
      </c>
      <c r="DW7" s="130">
        <v>0</v>
      </c>
      <c r="DX7" s="130">
        <v>0</v>
      </c>
      <c r="DY7" s="130">
        <f>ROUND(IFERROR((DT7+DU7+DX7)/(DV7+DT7+DW7),0)*100,0)</f>
        <v>6</v>
      </c>
      <c r="DZ7" s="130" t="str">
        <f>IF(AND(DY7&lt;=100,DY7&gt;90),"50",IF(AND(DY7&lt;=90,DY7&gt;80),"45",IF(AND(DY7&lt;=80,DY7&gt;70),"40",IF(AND(DY7&lt;=70,DY7&gt;60),"35",IF(AND(DY7&lt;=60,DY7&gt;50),"30",IF(AND(DY7&lt;=50,DY7&gt;40),"25",IF(AND(DY7&lt;=40,DY7&gt;30),"20",IF(AND(DY7&lt;=30,DY7&gt;20),"15",IF(AND(DY7&lt;=20,DY7&gt;10),"10",IF(AND(DY7&lt;=10,DY7&gt;5),"5","0"))))))))))</f>
        <v>5</v>
      </c>
      <c r="EA7" s="130">
        <v>100</v>
      </c>
      <c r="EB7" s="130" t="str">
        <f>IF(EA7=100,"20","0")</f>
        <v>20</v>
      </c>
      <c r="EC7" s="130">
        <v>50</v>
      </c>
      <c r="ED7" s="130" t="str">
        <f>IF(AND(EC7&lt;=100,EC7&gt;80),"20",IF(AND(EC7&lt;=80,EC7&gt;60),"15",IF(AND(EC7&lt;=60,EC7&gt;40),"10","0")))</f>
        <v>10</v>
      </c>
      <c r="EE7" s="130">
        <f>DZ7+EB7+ED7</f>
        <v>35</v>
      </c>
      <c r="EF7" s="130">
        <f>EE7+DS7</f>
        <v>215</v>
      </c>
      <c r="EG7" s="142">
        <v>6479</v>
      </c>
      <c r="EH7" s="146">
        <v>219340</v>
      </c>
      <c r="EI7" s="141">
        <f>ROUND(EG7/EH7*100000,0)</f>
        <v>2954</v>
      </c>
      <c r="EJ7" s="141" t="str">
        <f>IF(AND(EI7&gt;=4001,EI7&gt;=4001),"30",IF(AND(EI7&lt;=4000,EI7&gt;=3001),"20",IF(AND(EI7&lt;=3000,EI7&gt;=2001),"10",IF(AND(EI7&lt;=2000,EI7&gt;=1001),"5",IF(AND(EI7&lt;=1000,EI7&gt;=0),"0")))))</f>
        <v>10</v>
      </c>
      <c r="EK7" s="145">
        <v>15</v>
      </c>
      <c r="EL7" s="135" t="str">
        <f>IF(AND(EK7&gt;=5,EK7&gt;=5),"30",IF(AND(EK7&lt;=4,EK7&gt;=3),"20",IF(AND(EK7&lt;=2,EK7&gt;=1),"10",IF(AND(EK7=0,EK7=0),"0"))))</f>
        <v>30</v>
      </c>
      <c r="EM7" s="138">
        <v>0</v>
      </c>
      <c r="EN7" s="135">
        <f>IFERROR(ROUND(EM7/BZ7*100,0),0)</f>
        <v>0</v>
      </c>
      <c r="EO7" s="135" t="str">
        <f>IF(AND(EN7&lt;=100, EN7&gt;80),"30",IF(AND(EN7&lt;=80, EN7&gt;60),"20",IF(AND(EN7&lt;=60, EN7&gt;40),"15",IF(AND(EN7&lt;=40, EN7&gt;20),"10",IF(AND(EN7&lt;=20, EN7&gt;5),"5",IF(AND(EN7&lt;=5, EN7&gt;=0),"0"))))))</f>
        <v>0</v>
      </c>
      <c r="EP7" s="142">
        <v>23</v>
      </c>
      <c r="EQ7" s="135">
        <f>IFERROR(ROUND(EP7/BW7*100,0),0)</f>
        <v>100</v>
      </c>
      <c r="ER7" s="135">
        <f>IF(EQ7=100,10,-50)</f>
        <v>10</v>
      </c>
      <c r="ES7" s="142">
        <v>32</v>
      </c>
      <c r="ET7" s="135">
        <f>IFERROR(ROUND(ES7/BZ7*100,0),0)</f>
        <v>25</v>
      </c>
      <c r="EU7" s="135" t="str">
        <f>IF(AND(ET7&lt;=100,ET7&gt;90),"50",IF(AND(ET7&lt;=90,ET7&gt;80),"45",IF(AND(ET7&lt;=80,ET7&gt;70),"40",IF(AND(ET7&lt;=70,ET7&gt;60),"35",IF(AND(ET7&lt;=60,ET7&gt;50),"30",IF(AND(ET7&lt;=50,ET7&gt;40),"25",IF(AND(ET7&lt;=40,ET7&gt;30),"20",IF(AND(ET7&lt;=30,ET7&gt;20),"15",IF(AND(ET7&lt;=20,ET7&gt;10),"10",IF(AND(ET7&lt;=10,ET7&gt;5),"5",IF(AND(ET7&lt;=5,ET7&gt;0),"1",IF(AND(ET7&lt;=0,ET7&lt;0),"0"))))))))))))</f>
        <v>15</v>
      </c>
      <c r="EV7" s="142">
        <v>39</v>
      </c>
      <c r="EW7" s="135">
        <f>IFERROR(ROUND(EV7/(BW7+BY7)*100,0),0)</f>
        <v>26</v>
      </c>
      <c r="EX7" s="135" t="str">
        <f>IF(AND(EW7&lt;=100,EW7&gt;90),"50",IF(AND(EW7&lt;=90,EW7&gt;80),"45",IF(AND(EW7&lt;=80,EW7&gt;70),"40",IF(AND(EW7&lt;=70,EW7&gt;60),"35",IF(AND(EW7&lt;=60,EW7&gt;50),"30",IF(AND(EW7&lt;=50,EW7&gt;40),"25",IF(AND(EW7&lt;=40,EW7&gt;30),"20",IF(AND(EW7&lt;=30,EW7&gt;20),"15",IF(AND(EW7&lt;=20,EW7&gt;10),"10",IF(AND(EW7&lt;=10,EW7&gt;5),"5",IF(AND(EW7&lt;5,EW7&gt;0),"0")))))))))))</f>
        <v>15</v>
      </c>
      <c r="EY7" s="142">
        <v>0</v>
      </c>
      <c r="EZ7" s="130" t="str">
        <f>IF(AND(EY7&gt;=5,EY7&gt;=5),"30",IF(AND(EY7&lt;=4,EY7&gt;1),"20",IF(AND(EY7&lt;=1,EY7&gt;0),"10",IF(AND(EY7=0,EY7=0),"0"))))</f>
        <v>0</v>
      </c>
      <c r="FA7" s="142">
        <v>0</v>
      </c>
      <c r="FB7" s="130" t="str">
        <f>IF(AND(FA7&lt;=100,FA7&gt;80),"30",IF(AND(FA7&lt;=80,FA7&gt;60),"20",IF(AND(FA7&lt;=60,FA7&gt;40),"15",IF(AND(FA7&lt;=40,FA7&gt;20),"10",IF(AND(FA7&lt;=20,FA7&gt;=0),"0")))))</f>
        <v>0</v>
      </c>
      <c r="FC7" s="142">
        <v>0</v>
      </c>
      <c r="FD7" s="130" t="str">
        <f>IF(AND(FC7&lt;=100,FC7&gt;80),"30",IF(AND(FC7&lt;=80,FC7&gt;60),"20",IF(AND(FC7&lt;=60,FC7&gt;40),"15",IF(AND(FC7&lt;=40,FC7&gt;20),"10",IF(AND(FC7&lt;=20,FC7&gt;5),"5",IF(AND(FC7&lt;=5,FC7&gt;=0),"0"))))))</f>
        <v>0</v>
      </c>
      <c r="FE7" s="130">
        <f>EJ7+EL7+EO7</f>
        <v>40</v>
      </c>
      <c r="FF7" s="130">
        <f>ER7+EU7+EX7+EZ7+FB7+FD7</f>
        <v>40</v>
      </c>
      <c r="FG7" s="130">
        <f>FF7+FE7</f>
        <v>80</v>
      </c>
      <c r="FH7" s="143">
        <f>EF7+FG7</f>
        <v>295</v>
      </c>
      <c r="FI7" s="90"/>
      <c r="FJ7" s="86"/>
    </row>
    <row r="8" spans="1:166" ht="15.6" customHeight="1" x14ac:dyDescent="0.3">
      <c r="A8" s="43">
        <v>5</v>
      </c>
      <c r="B8" s="43" t="s">
        <v>122</v>
      </c>
      <c r="C8" s="87" t="s">
        <v>134</v>
      </c>
      <c r="D8" s="130">
        <v>28</v>
      </c>
      <c r="E8" s="130">
        <v>277</v>
      </c>
      <c r="F8" s="130">
        <v>648</v>
      </c>
      <c r="G8" s="131">
        <v>410</v>
      </c>
      <c r="H8" s="131">
        <v>223</v>
      </c>
      <c r="I8" s="130">
        <v>1171</v>
      </c>
      <c r="J8" s="131">
        <v>27</v>
      </c>
      <c r="K8" s="131">
        <v>278</v>
      </c>
      <c r="L8" s="131">
        <v>291</v>
      </c>
      <c r="M8" s="131">
        <v>309</v>
      </c>
      <c r="N8" s="131">
        <v>327</v>
      </c>
      <c r="O8" s="131">
        <v>41</v>
      </c>
      <c r="P8" s="132" t="s">
        <v>135</v>
      </c>
      <c r="Q8" s="133">
        <v>27</v>
      </c>
      <c r="R8" s="133">
        <v>287</v>
      </c>
      <c r="S8" s="133">
        <v>258</v>
      </c>
      <c r="T8" s="133">
        <v>29</v>
      </c>
      <c r="U8" s="133">
        <v>745</v>
      </c>
      <c r="V8" s="133">
        <v>59</v>
      </c>
      <c r="W8" s="133">
        <v>319</v>
      </c>
      <c r="X8" s="144" t="s">
        <v>417</v>
      </c>
      <c r="Y8" s="134"/>
      <c r="Z8" s="134"/>
      <c r="AA8" s="134"/>
      <c r="AB8" s="134"/>
      <c r="AC8" s="134"/>
      <c r="AD8" s="134"/>
      <c r="AE8" s="134"/>
      <c r="AF8" s="134"/>
      <c r="AG8" s="134"/>
      <c r="AH8" s="134">
        <v>56</v>
      </c>
      <c r="AI8" s="134"/>
      <c r="AJ8" s="134"/>
      <c r="AK8" s="134"/>
      <c r="AL8" s="135">
        <v>290</v>
      </c>
      <c r="AM8" s="135">
        <v>29</v>
      </c>
      <c r="AN8" s="135">
        <v>261</v>
      </c>
      <c r="AO8" s="135">
        <f>AP8+AQ8</f>
        <v>605</v>
      </c>
      <c r="AP8" s="135">
        <v>315</v>
      </c>
      <c r="AQ8" s="135">
        <v>290</v>
      </c>
      <c r="AR8" s="135">
        <v>245</v>
      </c>
      <c r="AS8" s="135">
        <v>43</v>
      </c>
      <c r="AT8" s="135">
        <v>202</v>
      </c>
      <c r="AU8" s="136" t="s">
        <v>136</v>
      </c>
      <c r="AV8" s="135">
        <v>85</v>
      </c>
      <c r="AW8" s="135">
        <v>84</v>
      </c>
      <c r="AX8" s="135">
        <v>85</v>
      </c>
      <c r="AY8" s="135">
        <v>145</v>
      </c>
      <c r="AZ8" s="135">
        <v>127</v>
      </c>
      <c r="BA8" s="135">
        <v>145</v>
      </c>
      <c r="BB8" s="135">
        <v>38</v>
      </c>
      <c r="BC8" s="135">
        <v>38</v>
      </c>
      <c r="BD8" s="135">
        <v>38</v>
      </c>
      <c r="BE8" s="135">
        <v>1</v>
      </c>
      <c r="BF8" s="135">
        <v>1</v>
      </c>
      <c r="BG8" s="135">
        <v>1</v>
      </c>
      <c r="BH8" s="135">
        <v>1</v>
      </c>
      <c r="BI8" s="135">
        <v>1</v>
      </c>
      <c r="BJ8" s="135">
        <v>1</v>
      </c>
      <c r="BK8" s="135">
        <v>156</v>
      </c>
      <c r="BL8" s="135">
        <v>156</v>
      </c>
      <c r="BM8" s="135">
        <v>156</v>
      </c>
      <c r="BN8" s="135">
        <v>75</v>
      </c>
      <c r="BO8" s="135">
        <v>23</v>
      </c>
      <c r="BP8" s="135">
        <v>75</v>
      </c>
      <c r="BQ8" s="142">
        <v>1</v>
      </c>
      <c r="BR8" s="145">
        <v>1</v>
      </c>
      <c r="BS8" s="145">
        <v>1</v>
      </c>
      <c r="BT8" s="145">
        <v>7</v>
      </c>
      <c r="BU8" s="145">
        <v>3</v>
      </c>
      <c r="BV8" s="145">
        <v>7</v>
      </c>
      <c r="BW8" s="130">
        <v>28</v>
      </c>
      <c r="BX8" s="130">
        <f>AL8</f>
        <v>290</v>
      </c>
      <c r="BY8" s="130">
        <f>BX8</f>
        <v>290</v>
      </c>
      <c r="BZ8" s="130">
        <f>BX8</f>
        <v>290</v>
      </c>
      <c r="CA8" s="130">
        <f>AM8</f>
        <v>29</v>
      </c>
      <c r="CB8" s="130">
        <v>598</v>
      </c>
      <c r="CC8" s="130">
        <f>CB8</f>
        <v>598</v>
      </c>
      <c r="CD8" s="130">
        <f>CB8</f>
        <v>598</v>
      </c>
      <c r="CE8" s="130">
        <f>AH8</f>
        <v>56</v>
      </c>
      <c r="CF8" s="130">
        <f>CE8</f>
        <v>56</v>
      </c>
      <c r="CG8" s="130">
        <f>CE8</f>
        <v>56</v>
      </c>
      <c r="CH8" s="130">
        <f>IFERROR(AV8+AY8+BB8+BE8+BH8+BK8+BN8+BQ8+BT8,0)</f>
        <v>509</v>
      </c>
      <c r="CI8" s="130">
        <f>IFERROR(AW8+AZ8+BC8+BF8+BI8+BL8+BO8+BR8+BU8,0)</f>
        <v>434</v>
      </c>
      <c r="CJ8" s="130">
        <f>IFERROR(AX8+BA8+BD8+BG8+BJ8+BM8+BP8+BS8+BV8,0)</f>
        <v>509</v>
      </c>
      <c r="CK8" s="135">
        <v>673</v>
      </c>
      <c r="CL8" s="135">
        <v>1548</v>
      </c>
      <c r="CM8" s="135">
        <v>7</v>
      </c>
      <c r="CN8" s="135">
        <v>1549</v>
      </c>
      <c r="CO8" s="135">
        <v>62</v>
      </c>
      <c r="CP8" s="135">
        <v>42364</v>
      </c>
      <c r="CQ8" s="135">
        <v>5158</v>
      </c>
      <c r="CR8" s="135">
        <v>14581</v>
      </c>
      <c r="CS8" s="135">
        <v>32154</v>
      </c>
      <c r="CT8" s="135">
        <v>32424</v>
      </c>
      <c r="CU8" s="139">
        <v>2813</v>
      </c>
      <c r="CV8" s="140">
        <v>5973</v>
      </c>
      <c r="CW8" s="135">
        <f>ROUND(IFERROR(D8/BW8,0)*100,0)</f>
        <v>100</v>
      </c>
      <c r="CX8" s="130">
        <f>IF(CW8=100,10,-50)</f>
        <v>10</v>
      </c>
      <c r="CY8" s="135">
        <f>ROUND(IFERROR(E8/BZ8,0)*100,0)</f>
        <v>96</v>
      </c>
      <c r="CZ8" s="130" t="str">
        <f>IF((CY8=100),"30",IF(AND(CY8&lt;=99,CY8&gt;90),"20",IF(AND(CY8&lt;=90,CY8&gt;80),"10","-30")))</f>
        <v>20</v>
      </c>
      <c r="DA8" s="135">
        <f>ROUND(IFERROR(F8/(CD8+CG8),0)*100,0)</f>
        <v>99</v>
      </c>
      <c r="DB8" s="130" t="str">
        <f>IF(AND(DA8&lt;=100,DA8&gt;90),"30",IF(AND(DA8&lt;=90,DA8&gt;80),"20",IF(AND(DA8&lt;=80,DA8&gt;70),"15",IF(AND(DA8&lt;=70,DA8&gt;60),"10",IF(AND(DA8&lt;=60,DA8&gt;50),"5","0")))))</f>
        <v>30</v>
      </c>
      <c r="DC8" s="135">
        <f>ROUND(IFERROR(G8/CJ8,0)*100,0)</f>
        <v>81</v>
      </c>
      <c r="DD8" s="135" t="str">
        <f>IF(AND(DC8&lt;=100,DC8&gt;60),"30",IF(AND(DC8&lt;=60,DC8&gt;40),"20",IF(AND(DC8&lt;=40,DC8&gt;30),"15",IF(AND(DC8&lt;=30,DC8&gt;20),"10",IF(AND(DC8&lt;=20,DC8&gt;10),"5",IF(DC8=0,-30,0))))))</f>
        <v>30</v>
      </c>
      <c r="DE8" s="135">
        <f>ROUND(IFERROR(CK8/CL8*100,0),0)</f>
        <v>43</v>
      </c>
      <c r="DF8" s="130" t="str">
        <f>IF(AND(DE8&lt;=100,DE8&gt;60),"20",IF(AND(DE8&lt;=60,DE8&gt;40),"15",IF(AND(DE8&lt;=40,DE8&gt;20),"10",IF(AND(DE8&lt;=20,DE8&gt;10),"5","0"))))</f>
        <v>15</v>
      </c>
      <c r="DG8" s="135">
        <f>ROUND(IFERROR(CM8/CN8*100,0),0)</f>
        <v>0</v>
      </c>
      <c r="DH8" s="130" t="str">
        <f>IF(AND(DG8&lt;=100,DG8&gt;60),"20",IF(AND(DG8&lt;=60,DG8&gt;40),"15",IF(AND(DG8&lt;=40,DG8&gt;20),"10",IF(AND(DG8&lt;=20,DG8&gt;10),"5","0"))))</f>
        <v>0</v>
      </c>
      <c r="DI8" s="135">
        <f>ROUND(IFERROR(CO8/CP8*100,0),0)</f>
        <v>0</v>
      </c>
      <c r="DJ8" s="130" t="str">
        <f>IF(AND(DI8&lt;=100,DI8&gt;60),"20",IF(AND(DI8&lt;=60,DI8&gt;40),"15",IF(AND(DI8&lt;=40,DI8&gt;20),"10",IF(AND(DI8&lt;=20,DI8&gt;10),"5","0"))))</f>
        <v>0</v>
      </c>
      <c r="DK8" s="135">
        <f>ROUND(IFERROR(CQ8/(CQ8+CR8)*100,0),0)</f>
        <v>26</v>
      </c>
      <c r="DL8" s="130" t="str">
        <f>IF(AND(DK8&lt;=100,DK8&gt;60),"20",IF(AND(DK8&lt;=60,DK8&gt;40),"15",IF(AND(DK8&lt;=40,DK8&gt;20),"10",IF(AND(DK8&lt;=20,DK8&gt;10),"5","0"))))</f>
        <v>10</v>
      </c>
      <c r="DM8" s="135">
        <f>ROUND(IFERROR(I8/(BW8+BY8+CC8+CF8+CI8),0)*100,0)</f>
        <v>83</v>
      </c>
      <c r="DN8" s="130" t="str">
        <f>IF(AND(DM8&lt;=100,DM8&gt;80),"50",IF(AND(DM8&lt;=80,DM8&gt;60),"40",IF(AND(DM8&lt;=60,DM8&gt;40),"30",IF(AND(DM8&lt;=40,DM8&gt;20),"20",IF(AND(DM8&lt;=20,DM8&gt;10),"10",IF(AND(DM8&lt;=10,DM8&gt;=5),"5","0"))))))</f>
        <v>50</v>
      </c>
      <c r="DO8" s="135">
        <f>ROUND(IFERROR(CS8/CT8,0)*100,0)</f>
        <v>99</v>
      </c>
      <c r="DP8" s="130" t="str">
        <f>IF(AND(DO8&lt;=100,DO8&gt;80),"30",IF(AND(DO8&lt;=80,DO8&gt;60),"20",IF(AND(DO8&lt;=60,DO8&gt;50),"15",IF(AND(DO8&lt;=50,DO8&gt;40),"10","0"))))</f>
        <v>30</v>
      </c>
      <c r="DQ8" s="130">
        <f>ROUND(IFERROR(CU8/CV8,0)*100,0)</f>
        <v>47</v>
      </c>
      <c r="DR8" s="130" t="str">
        <f>IF(AND(DQ8&lt;=100,DQ8&gt;80),"30",IF(AND(DQ8&lt;=80,DQ8&gt;60),"20",IF(AND(DQ8&lt;=60,DQ8&gt;40),"15",IF(AND(DQ8&lt;=40,DQ8&gt;20),"10","0"))))</f>
        <v>15</v>
      </c>
      <c r="DS8" s="130">
        <f>CX8+CZ8+DB8+DD8+DF8+DH8+DJ8+DL8+DN8+DP8+DR8</f>
        <v>210</v>
      </c>
      <c r="DT8" s="130">
        <v>33265</v>
      </c>
      <c r="DU8" s="130">
        <v>305</v>
      </c>
      <c r="DV8" s="130">
        <v>108050</v>
      </c>
      <c r="DW8" s="130">
        <v>305</v>
      </c>
      <c r="DX8" s="130">
        <v>24808</v>
      </c>
      <c r="DY8" s="130">
        <f>ROUND(IFERROR((DT8+DU8+DX8)/(DV8+DT8+DW8),0)*100,0)</f>
        <v>41</v>
      </c>
      <c r="DZ8" s="130" t="str">
        <f>IF(AND(DY8&lt;=100,DY8&gt;90),"50",IF(AND(DY8&lt;=90,DY8&gt;80),"45",IF(AND(DY8&lt;=80,DY8&gt;70),"40",IF(AND(DY8&lt;=70,DY8&gt;60),"35",IF(AND(DY8&lt;=60,DY8&gt;50),"30",IF(AND(DY8&lt;=50,DY8&gt;40),"25",IF(AND(DY8&lt;=40,DY8&gt;30),"20",IF(AND(DY8&lt;=30,DY8&gt;20),"15",IF(AND(DY8&lt;=20,DY8&gt;10),"10",IF(AND(DY8&lt;=10,DY8&gt;5),"5","0"))))))))))</f>
        <v>25</v>
      </c>
      <c r="EA8" s="130">
        <f>ROUND(IFERROR(DU8/DW8,0)*100,0)</f>
        <v>100</v>
      </c>
      <c r="EB8" s="130" t="str">
        <f>IF(EA8=100,"20","0")</f>
        <v>20</v>
      </c>
      <c r="EC8" s="130">
        <f>ROUND(IFERROR(DX8/DV8,0)*100,0)</f>
        <v>23</v>
      </c>
      <c r="ED8" s="130" t="str">
        <f>IF(AND(EC8&lt;=100,EC8&gt;80),"20",IF(AND(EC8&lt;=80,EC8&gt;60),"15",IF(AND(EC8&lt;=60,EC8&gt;40),"10","0")))</f>
        <v>0</v>
      </c>
      <c r="EE8" s="130">
        <f>DZ8+EB8+ED8</f>
        <v>45</v>
      </c>
      <c r="EF8" s="130">
        <f>EE8+DS8</f>
        <v>255</v>
      </c>
      <c r="EG8" s="142">
        <v>62312</v>
      </c>
      <c r="EH8" s="146">
        <v>951184</v>
      </c>
      <c r="EI8" s="141">
        <f>ROUND(EG8/EH8*100000,0)</f>
        <v>6551</v>
      </c>
      <c r="EJ8" s="141" t="str">
        <f>IF(AND(EI8&gt;=4001,EI8&gt;=4001),"30",IF(AND(EI8&lt;=4000,EI8&gt;=3001),"20",IF(AND(EI8&lt;=3000,EI8&gt;=2001),"10",IF(AND(EI8&lt;=2000,EI8&gt;=1001),"5",IF(AND(EI8&lt;=1000,EI8&gt;=0),"0")))))</f>
        <v>30</v>
      </c>
      <c r="EK8" s="145">
        <v>15</v>
      </c>
      <c r="EL8" s="135" t="str">
        <f>IF(AND(EK8&gt;=5,EK8&gt;=5),"30",IF(AND(EK8&lt;=4,EK8&gt;=3),"20",IF(AND(EK8&lt;=2,EK8&gt;=1),"10",IF(AND(EK8=0,EK8=0),"0"))))</f>
        <v>30</v>
      </c>
      <c r="EM8" s="138">
        <v>14</v>
      </c>
      <c r="EN8" s="135">
        <f>IFERROR(ROUND(EM8/BZ8*100,0),0)</f>
        <v>5</v>
      </c>
      <c r="EO8" s="135" t="str">
        <f>IF(AND(EN8&lt;=100, EN8&gt;80),"30",IF(AND(EN8&lt;=80, EN8&gt;60),"20",IF(AND(EN8&lt;=60, EN8&gt;40),"15",IF(AND(EN8&lt;=40, EN8&gt;20),"10",IF(AND(EN8&lt;=20, EN8&gt;5),"5",IF(AND(EN8&lt;=5, EN8&gt;=0),"0"))))))</f>
        <v>0</v>
      </c>
      <c r="EP8" s="142">
        <v>28</v>
      </c>
      <c r="EQ8" s="135">
        <f>IFERROR(ROUND(EP8/BW8*100,0),0)</f>
        <v>100</v>
      </c>
      <c r="ER8" s="135">
        <f>IF(EQ8=100,10,-50)</f>
        <v>10</v>
      </c>
      <c r="ES8" s="142">
        <v>107</v>
      </c>
      <c r="ET8" s="135">
        <f>IFERROR(ROUND(ES8/BZ8*100,0),0)</f>
        <v>37</v>
      </c>
      <c r="EU8" s="135" t="str">
        <f>IF(AND(ET8&lt;=100,ET8&gt;90),"50",IF(AND(ET8&lt;=90,ET8&gt;80),"45",IF(AND(ET8&lt;=80,ET8&gt;70),"40",IF(AND(ET8&lt;=70,ET8&gt;60),"35",IF(AND(ET8&lt;=60,ET8&gt;50),"30",IF(AND(ET8&lt;=50,ET8&gt;40),"25",IF(AND(ET8&lt;=40,ET8&gt;30),"20",IF(AND(ET8&lt;=30,ET8&gt;20),"15",IF(AND(ET8&lt;=20,ET8&gt;10),"10",IF(AND(ET8&lt;=10,ET8&gt;5),"5",IF(AND(ET8&lt;=5,ET8&gt;0),"1",IF(AND(ET8&lt;=0,ET8&lt;0),"0"))))))))))))</f>
        <v>20</v>
      </c>
      <c r="EV8" s="142">
        <v>111</v>
      </c>
      <c r="EW8" s="135">
        <f>IFERROR(ROUND(EV8/(BW8+BY8)*100,0),0)</f>
        <v>35</v>
      </c>
      <c r="EX8" s="135" t="str">
        <f>IF(AND(EW8&lt;=100,EW8&gt;90),"50",IF(AND(EW8&lt;=90,EW8&gt;80),"45",IF(AND(EW8&lt;=80,EW8&gt;70),"40",IF(AND(EW8&lt;=70,EW8&gt;60),"35",IF(AND(EW8&lt;=60,EW8&gt;50),"30",IF(AND(EW8&lt;=50,EW8&gt;40),"25",IF(AND(EW8&lt;=40,EW8&gt;30),"20",IF(AND(EW8&lt;=30,EW8&gt;20),"15",IF(AND(EW8&lt;=20,EW8&gt;10),"10",IF(AND(EW8&lt;=10,EW8&gt;5),"5",IF(AND(EW8&lt;5,EW8&gt;0),"0")))))))))))</f>
        <v>20</v>
      </c>
      <c r="EY8" s="142">
        <v>0</v>
      </c>
      <c r="EZ8" s="130" t="str">
        <f>IF(AND(EY8&gt;=5,EY8&gt;=5),"30",IF(AND(EY8&lt;=4,EY8&gt;1),"20",IF(AND(EY8&lt;=1,EY8&gt;0),"10",IF(AND(EY8=0,EY8=0),"0"))))</f>
        <v>0</v>
      </c>
      <c r="FA8" s="142">
        <v>0</v>
      </c>
      <c r="FB8" s="130" t="str">
        <f>IF(AND(FA8&lt;=100,FA8&gt;80),"30",IF(AND(FA8&lt;=80,FA8&gt;60),"20",IF(AND(FA8&lt;=60,FA8&gt;40),"15",IF(AND(FA8&lt;=40,FA8&gt;20),"10",IF(AND(FA8&lt;=20,FA8&gt;=0),"0")))))</f>
        <v>0</v>
      </c>
      <c r="FC8" s="142">
        <v>8</v>
      </c>
      <c r="FD8" s="130" t="str">
        <f>IF(AND(FC8&lt;=100,FC8&gt;80),"30",IF(AND(FC8&lt;=80,FC8&gt;60),"20",IF(AND(FC8&lt;=60,FC8&gt;40),"15",IF(AND(FC8&lt;=40,FC8&gt;20),"10",IF(AND(FC8&lt;=20,FC8&gt;5),"5",IF(AND(FC8&lt;=5,FC8&gt;=0),"0"))))))</f>
        <v>5</v>
      </c>
      <c r="FE8" s="130">
        <f>EJ8+EL8+EO8</f>
        <v>60</v>
      </c>
      <c r="FF8" s="130">
        <f>ER8+EU8+EX8+EZ8+FB8+FD8</f>
        <v>55</v>
      </c>
      <c r="FG8" s="130">
        <f>FF8+FE8</f>
        <v>115</v>
      </c>
      <c r="FH8" s="143">
        <f>EF8+FG8</f>
        <v>370</v>
      </c>
      <c r="FI8" s="90"/>
      <c r="FJ8" s="86"/>
    </row>
    <row r="9" spans="1:166" ht="15.6" customHeight="1" x14ac:dyDescent="0.3">
      <c r="A9" s="43">
        <v>6</v>
      </c>
      <c r="B9" s="43" t="s">
        <v>125</v>
      </c>
      <c r="C9" s="87" t="s">
        <v>137</v>
      </c>
      <c r="D9" s="130">
        <v>36</v>
      </c>
      <c r="E9" s="130">
        <v>299</v>
      </c>
      <c r="F9" s="130">
        <v>1372</v>
      </c>
      <c r="G9" s="131">
        <v>1584</v>
      </c>
      <c r="H9" s="131">
        <v>604</v>
      </c>
      <c r="I9" s="130">
        <v>1732</v>
      </c>
      <c r="J9" s="131">
        <v>33</v>
      </c>
      <c r="K9" s="131">
        <v>338</v>
      </c>
      <c r="L9" s="131">
        <v>919</v>
      </c>
      <c r="M9" s="131">
        <v>826</v>
      </c>
      <c r="N9" s="131">
        <v>1239</v>
      </c>
      <c r="O9" s="131">
        <v>136</v>
      </c>
      <c r="P9" s="132" t="s">
        <v>138</v>
      </c>
      <c r="Q9" s="133">
        <v>34</v>
      </c>
      <c r="R9" s="133">
        <v>696</v>
      </c>
      <c r="S9" s="133">
        <v>612</v>
      </c>
      <c r="T9" s="133">
        <v>84</v>
      </c>
      <c r="U9" s="133">
        <v>1844</v>
      </c>
      <c r="V9" s="133">
        <v>141</v>
      </c>
      <c r="W9" s="133">
        <v>1068</v>
      </c>
      <c r="X9" s="144" t="s">
        <v>477</v>
      </c>
      <c r="Y9" s="144">
        <v>36</v>
      </c>
      <c r="Z9" s="144">
        <v>300</v>
      </c>
      <c r="AA9" s="144"/>
      <c r="AB9" s="144"/>
      <c r="AC9" s="144">
        <v>258</v>
      </c>
      <c r="AD9" s="144">
        <v>42</v>
      </c>
      <c r="AE9" s="144">
        <v>1279</v>
      </c>
      <c r="AF9" s="144"/>
      <c r="AG9" s="144"/>
      <c r="AH9" s="144">
        <v>114</v>
      </c>
      <c r="AI9" s="144"/>
      <c r="AJ9" s="144"/>
      <c r="AK9" s="144"/>
      <c r="AL9" s="135">
        <v>334</v>
      </c>
      <c r="AM9" s="135">
        <v>41</v>
      </c>
      <c r="AN9" s="135">
        <v>293</v>
      </c>
      <c r="AO9" s="135">
        <f>AP9+AQ9</f>
        <v>1646</v>
      </c>
      <c r="AP9" s="135">
        <v>919</v>
      </c>
      <c r="AQ9" s="135">
        <v>727</v>
      </c>
      <c r="AR9" s="135">
        <v>459</v>
      </c>
      <c r="AS9" s="135">
        <v>102</v>
      </c>
      <c r="AT9" s="135">
        <v>357</v>
      </c>
      <c r="AU9" s="136" t="s">
        <v>478</v>
      </c>
      <c r="AV9" s="135">
        <v>199</v>
      </c>
      <c r="AW9" s="135">
        <v>199</v>
      </c>
      <c r="AX9" s="135">
        <v>199</v>
      </c>
      <c r="AY9" s="135">
        <v>146</v>
      </c>
      <c r="AZ9" s="135">
        <v>146</v>
      </c>
      <c r="BA9" s="135">
        <v>146</v>
      </c>
      <c r="BB9" s="135">
        <v>81</v>
      </c>
      <c r="BC9" s="135">
        <v>81</v>
      </c>
      <c r="BD9" s="135">
        <v>81</v>
      </c>
      <c r="BE9" s="135">
        <v>1</v>
      </c>
      <c r="BF9" s="135">
        <v>1</v>
      </c>
      <c r="BG9" s="135">
        <v>1</v>
      </c>
      <c r="BH9" s="135">
        <v>1</v>
      </c>
      <c r="BI9" s="135">
        <v>1</v>
      </c>
      <c r="BJ9" s="135">
        <v>1</v>
      </c>
      <c r="BK9" s="135">
        <v>1218</v>
      </c>
      <c r="BL9" s="135">
        <v>52</v>
      </c>
      <c r="BM9" s="135">
        <v>1218</v>
      </c>
      <c r="BN9" s="135">
        <v>49</v>
      </c>
      <c r="BO9" s="135">
        <v>49</v>
      </c>
      <c r="BP9" s="135">
        <v>49</v>
      </c>
      <c r="BQ9" s="142">
        <v>1</v>
      </c>
      <c r="BR9" s="145">
        <v>1</v>
      </c>
      <c r="BS9" s="145">
        <v>1</v>
      </c>
      <c r="BT9" s="145">
        <v>4</v>
      </c>
      <c r="BU9" s="145">
        <v>4</v>
      </c>
      <c r="BV9" s="145">
        <v>4</v>
      </c>
      <c r="BW9" s="130">
        <f>Y9</f>
        <v>36</v>
      </c>
      <c r="BX9" s="130">
        <f>Z9</f>
        <v>300</v>
      </c>
      <c r="BY9" s="130">
        <f>BX9</f>
        <v>300</v>
      </c>
      <c r="BZ9" s="130">
        <f>BX9</f>
        <v>300</v>
      </c>
      <c r="CA9" s="130">
        <f>AD9</f>
        <v>42</v>
      </c>
      <c r="CB9" s="130">
        <f>AE9</f>
        <v>1279</v>
      </c>
      <c r="CC9" s="130">
        <f>CB9</f>
        <v>1279</v>
      </c>
      <c r="CD9" s="130">
        <f>CB9</f>
        <v>1279</v>
      </c>
      <c r="CE9" s="130">
        <f>AH9</f>
        <v>114</v>
      </c>
      <c r="CF9" s="130">
        <f>CE9</f>
        <v>114</v>
      </c>
      <c r="CG9" s="130">
        <f>CE9</f>
        <v>114</v>
      </c>
      <c r="CH9" s="130">
        <f>IFERROR(AV9+AY9+BB9+BE9+BH9+BK9+BN9+BQ9+BT9,0)</f>
        <v>1700</v>
      </c>
      <c r="CI9" s="130">
        <f>IFERROR(AW9+AZ9+BC9+BF9+BI9+BL9+BO9+BR9+BU9,0)</f>
        <v>534</v>
      </c>
      <c r="CJ9" s="130">
        <f>IFERROR(AX9+BA9+BD9+BG9+BJ9+BM9+BP9+BS9+BV9,0)</f>
        <v>1700</v>
      </c>
      <c r="CK9" s="135">
        <v>1985</v>
      </c>
      <c r="CL9" s="135">
        <v>3428</v>
      </c>
      <c r="CM9" s="135">
        <v>2903</v>
      </c>
      <c r="CN9" s="135">
        <v>3429</v>
      </c>
      <c r="CO9" s="135">
        <v>265</v>
      </c>
      <c r="CP9" s="135">
        <v>43996</v>
      </c>
      <c r="CQ9" s="135">
        <v>11294</v>
      </c>
      <c r="CR9" s="135">
        <v>15887</v>
      </c>
      <c r="CS9" s="135">
        <v>33339</v>
      </c>
      <c r="CT9" s="135">
        <v>33969</v>
      </c>
      <c r="CU9" s="139">
        <v>5185</v>
      </c>
      <c r="CV9" s="140">
        <v>8643</v>
      </c>
      <c r="CW9" s="135">
        <f>ROUND(IFERROR(D9/BW9,0)*100,0)</f>
        <v>100</v>
      </c>
      <c r="CX9" s="130">
        <f>IF(CW9=100,10,-50)</f>
        <v>10</v>
      </c>
      <c r="CY9" s="135">
        <f>ROUND(IFERROR(E9/BZ9,0)*100,0)</f>
        <v>100</v>
      </c>
      <c r="CZ9" s="130" t="str">
        <f>IF((CY9=100),"30",IF(AND(CY9&lt;=99,CY9&gt;90),"20",IF(AND(CY9&lt;=90,CY9&gt;80),"10","-30")))</f>
        <v>30</v>
      </c>
      <c r="DA9" s="135">
        <f>ROUND(IFERROR(F9/(CD9+CG9),0)*100,0)</f>
        <v>98</v>
      </c>
      <c r="DB9" s="130" t="str">
        <f>IF(AND(DA9&lt;=100,DA9&gt;90),"30",IF(AND(DA9&lt;=90,DA9&gt;80),"20",IF(AND(DA9&lt;=80,DA9&gt;70),"15",IF(AND(DA9&lt;=70,DA9&gt;60),"10",IF(AND(DA9&lt;=60,DA9&gt;50),"5","0")))))</f>
        <v>30</v>
      </c>
      <c r="DC9" s="135">
        <f>ROUND(IFERROR(G9/CJ9,0)*100,0)</f>
        <v>93</v>
      </c>
      <c r="DD9" s="135" t="str">
        <f>IF(AND(DC9&lt;=100,DC9&gt;60),"30",IF(AND(DC9&lt;=60,DC9&gt;40),"20",IF(AND(DC9&lt;=40,DC9&gt;30),"15",IF(AND(DC9&lt;=30,DC9&gt;20),"10",IF(AND(DC9&lt;=20,DC9&gt;10),"5",IF(DC9=0,-30,0))))))</f>
        <v>30</v>
      </c>
      <c r="DE9" s="135">
        <f>ROUND(IFERROR(CK9/CL9*100,0),0)</f>
        <v>58</v>
      </c>
      <c r="DF9" s="130" t="str">
        <f>IF(AND(DE9&lt;=100,DE9&gt;60),"20",IF(AND(DE9&lt;=60,DE9&gt;40),"15",IF(AND(DE9&lt;=40,DE9&gt;20),"10",IF(AND(DE9&lt;=20,DE9&gt;10),"5","0"))))</f>
        <v>15</v>
      </c>
      <c r="DG9" s="135">
        <f>ROUND(IFERROR(CM9/CN9*100,0),0)</f>
        <v>85</v>
      </c>
      <c r="DH9" s="130" t="str">
        <f>IF(AND(DG9&lt;=100,DG9&gt;60),"20",IF(AND(DG9&lt;=60,DG9&gt;40),"15",IF(AND(DG9&lt;=40,DG9&gt;20),"10",IF(AND(DG9&lt;=20,DG9&gt;10),"5","0"))))</f>
        <v>20</v>
      </c>
      <c r="DI9" s="135">
        <f>ROUND(IFERROR(CO9/CP9*100,0),0)</f>
        <v>1</v>
      </c>
      <c r="DJ9" s="130" t="str">
        <f>IF(AND(DI9&lt;=100,DI9&gt;60),"20",IF(AND(DI9&lt;=60,DI9&gt;40),"15",IF(AND(DI9&lt;=40,DI9&gt;20),"10",IF(AND(DI9&lt;=20,DI9&gt;10),"5","0"))))</f>
        <v>0</v>
      </c>
      <c r="DK9" s="135">
        <f>ROUND(IFERROR(CQ9/(CQ9+CR9)*100,0),0)</f>
        <v>42</v>
      </c>
      <c r="DL9" s="130" t="str">
        <f>IF(AND(DK9&lt;=100,DK9&gt;60),"20",IF(AND(DK9&lt;=60,DK9&gt;40),"15",IF(AND(DK9&lt;=40,DK9&gt;20),"10",IF(AND(DK9&lt;=20,DK9&gt;10),"5","0"))))</f>
        <v>15</v>
      </c>
      <c r="DM9" s="135">
        <f>ROUND(IFERROR(I9/(BW9+BY9+CC9+CF9+CI9),0)*100,0)</f>
        <v>77</v>
      </c>
      <c r="DN9" s="130" t="str">
        <f>IF(AND(DM9&lt;=100,DM9&gt;80),"50",IF(AND(DM9&lt;=80,DM9&gt;60),"40",IF(AND(DM9&lt;=60,DM9&gt;40),"30",IF(AND(DM9&lt;=40,DM9&gt;20),"20",IF(AND(DM9&lt;=20,DM9&gt;10),"10",IF(AND(DM9&lt;=10,DM9&gt;=5),"5","0"))))))</f>
        <v>40</v>
      </c>
      <c r="DO9" s="135">
        <f>ROUND(IFERROR(CS9/CT9,0)*100,0)</f>
        <v>98</v>
      </c>
      <c r="DP9" s="130" t="str">
        <f>IF(AND(DO9&lt;=100,DO9&gt;80),"30",IF(AND(DO9&lt;=80,DO9&gt;60),"20",IF(AND(DO9&lt;=60,DO9&gt;50),"15",IF(AND(DO9&lt;=50,DO9&gt;40),"10","0"))))</f>
        <v>30</v>
      </c>
      <c r="DQ9" s="130">
        <f>ROUND(IFERROR(CU9/CV9,0)*100,0)</f>
        <v>60</v>
      </c>
      <c r="DR9" s="130" t="str">
        <f>IF(AND(DQ9&lt;=100,DQ9&gt;80),"30",IF(AND(DQ9&lt;=80,DQ9&gt;60),"20",IF(AND(DQ9&lt;=60,DQ9&gt;40),"15",IF(AND(DQ9&lt;=40,DQ9&gt;20),"10","0"))))</f>
        <v>15</v>
      </c>
      <c r="DS9" s="130">
        <f>CX9+CZ9+DB9+DD9+DF9+DH9+DJ9+DL9+DN9+DP9+DR9</f>
        <v>235</v>
      </c>
      <c r="DT9" s="130">
        <v>35922</v>
      </c>
      <c r="DU9" s="130">
        <v>0</v>
      </c>
      <c r="DV9" s="130">
        <v>225707</v>
      </c>
      <c r="DW9" s="130">
        <v>0</v>
      </c>
      <c r="DX9" s="130">
        <v>0</v>
      </c>
      <c r="DY9" s="130">
        <f>ROUND(IFERROR((DT9+DU9+DX9)/(DV9+DT9+DW9),0)*100,0)</f>
        <v>14</v>
      </c>
      <c r="DZ9" s="130" t="str">
        <f>IF(AND(DY9&lt;=100,DY9&gt;90),"50",IF(AND(DY9&lt;=90,DY9&gt;80),"45",IF(AND(DY9&lt;=80,DY9&gt;70),"40",IF(AND(DY9&lt;=70,DY9&gt;60),"35",IF(AND(DY9&lt;=60,DY9&gt;50),"30",IF(AND(DY9&lt;=50,DY9&gt;40),"25",IF(AND(DY9&lt;=40,DY9&gt;30),"20",IF(AND(DY9&lt;=30,DY9&gt;20),"15",IF(AND(DY9&lt;=20,DY9&gt;10),"10",IF(AND(DY9&lt;=10,DY9&gt;5),"5","0"))))))))))</f>
        <v>10</v>
      </c>
      <c r="EA9" s="130">
        <v>100</v>
      </c>
      <c r="EB9" s="130" t="str">
        <f>IF(EA9=100,"20","0")</f>
        <v>20</v>
      </c>
      <c r="EC9" s="130">
        <v>50</v>
      </c>
      <c r="ED9" s="130" t="str">
        <f>IF(AND(EC9&lt;=100,EC9&gt;80),"20",IF(AND(EC9&lt;=80,EC9&gt;60),"15",IF(AND(EC9&lt;=60,EC9&gt;40),"10","0")))</f>
        <v>10</v>
      </c>
      <c r="EE9" s="130">
        <f>DZ9+EB9+ED9</f>
        <v>40</v>
      </c>
      <c r="EF9" s="130">
        <f>EE9+DS9</f>
        <v>275</v>
      </c>
      <c r="EG9" s="142">
        <v>184698</v>
      </c>
      <c r="EH9" s="146">
        <v>2063582</v>
      </c>
      <c r="EI9" s="141">
        <f>ROUND(EG9/EH9*100000,0)</f>
        <v>8950</v>
      </c>
      <c r="EJ9" s="141" t="str">
        <f>IF(AND(EI9&gt;=4001,EI9&gt;=4001),"30",IF(AND(EI9&lt;=4000,EI9&gt;=3001),"20",IF(AND(EI9&lt;=3000,EI9&gt;=2001),"10",IF(AND(EI9&lt;=2000,EI9&gt;=1001),"5",IF(AND(EI9&lt;=1000,EI9&gt;=0),"0")))))</f>
        <v>30</v>
      </c>
      <c r="EK9" s="145">
        <v>302</v>
      </c>
      <c r="EL9" s="135" t="str">
        <f>IF(AND(EK9&gt;=5,EK9&gt;=5),"30",IF(AND(EK9&lt;=4,EK9&gt;=3),"20",IF(AND(EK9&lt;=2,EK9&gt;=1),"10",IF(AND(EK9=0,EK9=0),"0"))))</f>
        <v>30</v>
      </c>
      <c r="EM9" s="138">
        <v>128</v>
      </c>
      <c r="EN9" s="135">
        <f>IFERROR(ROUND(EM9/BZ9*100,0),0)</f>
        <v>43</v>
      </c>
      <c r="EO9" s="135" t="str">
        <f>IF(AND(EN9&lt;=100, EN9&gt;80),"30",IF(AND(EN9&lt;=80, EN9&gt;60),"20",IF(AND(EN9&lt;=60, EN9&gt;40),"15",IF(AND(EN9&lt;=40, EN9&gt;20),"10",IF(AND(EN9&lt;=20, EN9&gt;5),"5",IF(AND(EN9&lt;=5, EN9&gt;=0),"0"))))))</f>
        <v>15</v>
      </c>
      <c r="EP9" s="142">
        <v>36</v>
      </c>
      <c r="EQ9" s="135">
        <f>IFERROR(ROUND(EP9/BW9*100,0),0)</f>
        <v>100</v>
      </c>
      <c r="ER9" s="135">
        <f>IF(EQ9=100,10,-50)</f>
        <v>10</v>
      </c>
      <c r="ES9" s="142">
        <v>252</v>
      </c>
      <c r="ET9" s="135">
        <f>IFERROR(ROUND(ES9/BZ9*100,0),0)</f>
        <v>84</v>
      </c>
      <c r="EU9" s="135" t="str">
        <f>IF(AND(ET9&lt;=100,ET9&gt;90),"50",IF(AND(ET9&lt;=90,ET9&gt;80),"45",IF(AND(ET9&lt;=80,ET9&gt;70),"40",IF(AND(ET9&lt;=70,ET9&gt;60),"35",IF(AND(ET9&lt;=60,ET9&gt;50),"30",IF(AND(ET9&lt;=50,ET9&gt;40),"25",IF(AND(ET9&lt;=40,ET9&gt;30),"20",IF(AND(ET9&lt;=30,ET9&gt;20),"15",IF(AND(ET9&lt;=20,ET9&gt;10),"10",IF(AND(ET9&lt;=10,ET9&gt;5),"5",IF(AND(ET9&lt;=5,ET9&gt;0),"1",IF(AND(ET9&lt;=0,ET9&lt;0),"0"))))))))))))</f>
        <v>45</v>
      </c>
      <c r="EV9" s="142">
        <v>329</v>
      </c>
      <c r="EW9" s="135">
        <f>IFERROR(ROUND(EV9/(BW9+BY9)*100,0),0)</f>
        <v>98</v>
      </c>
      <c r="EX9" s="135" t="str">
        <f>IF(AND(EW9&lt;=100,EW9&gt;90),"50",IF(AND(EW9&lt;=90,EW9&gt;80),"45",IF(AND(EW9&lt;=80,EW9&gt;70),"40",IF(AND(EW9&lt;=70,EW9&gt;60),"35",IF(AND(EW9&lt;=60,EW9&gt;50),"30",IF(AND(EW9&lt;=50,EW9&gt;40),"25",IF(AND(EW9&lt;=40,EW9&gt;30),"20",IF(AND(EW9&lt;=30,EW9&gt;20),"15",IF(AND(EW9&lt;=20,EW9&gt;10),"10",IF(AND(EW9&lt;=10,EW9&gt;5),"5",IF(AND(EW9&lt;5,EW9&gt;0),"0")))))))))))</f>
        <v>50</v>
      </c>
      <c r="EY9" s="142">
        <v>0</v>
      </c>
      <c r="EZ9" s="130" t="str">
        <f>IF(AND(EY9&gt;=5,EY9&gt;=5),"30",IF(AND(EY9&lt;=4,EY9&gt;1),"20",IF(AND(EY9&lt;=1,EY9&gt;0),"10",IF(AND(EY9=0,EY9=0),"0"))))</f>
        <v>0</v>
      </c>
      <c r="FA9" s="142">
        <v>0</v>
      </c>
      <c r="FB9" s="130" t="str">
        <f>IF(AND(FA9&lt;=100,FA9&gt;80),"30",IF(AND(FA9&lt;=80,FA9&gt;60),"20",IF(AND(FA9&lt;=60,FA9&gt;40),"15",IF(AND(FA9&lt;=40,FA9&gt;20),"10",IF(AND(FA9&lt;=20,FA9&gt;=0),"0")))))</f>
        <v>0</v>
      </c>
      <c r="FC9" s="142">
        <v>47</v>
      </c>
      <c r="FD9" s="130" t="str">
        <f>IF(AND(FC9&lt;=100,FC9&gt;80),"30",IF(AND(FC9&lt;=80,FC9&gt;60),"20",IF(AND(FC9&lt;=60,FC9&gt;40),"15",IF(AND(FC9&lt;=40,FC9&gt;20),"10",IF(AND(FC9&lt;=20,FC9&gt;5),"5",IF(AND(FC9&lt;=5,FC9&gt;=0),"0"))))))</f>
        <v>15</v>
      </c>
      <c r="FE9" s="130">
        <f>EJ9+EL9+EO9</f>
        <v>75</v>
      </c>
      <c r="FF9" s="130">
        <f>ER9+EU9+EX9+EZ9+FB9+FD9</f>
        <v>120</v>
      </c>
      <c r="FG9" s="130">
        <f>FF9+FE9</f>
        <v>195</v>
      </c>
      <c r="FH9" s="143">
        <f>EF9+FG9</f>
        <v>470</v>
      </c>
      <c r="FI9" s="90"/>
      <c r="FJ9" s="86"/>
    </row>
    <row r="10" spans="1:166" ht="15.6" customHeight="1" x14ac:dyDescent="0.3">
      <c r="A10" s="43">
        <v>7</v>
      </c>
      <c r="B10" s="43" t="s">
        <v>139</v>
      </c>
      <c r="C10" s="87" t="s">
        <v>140</v>
      </c>
      <c r="D10" s="130">
        <v>33</v>
      </c>
      <c r="E10" s="130">
        <v>243</v>
      </c>
      <c r="F10" s="130">
        <v>329</v>
      </c>
      <c r="G10" s="131">
        <v>358</v>
      </c>
      <c r="H10" s="131">
        <v>246</v>
      </c>
      <c r="I10" s="130">
        <v>943</v>
      </c>
      <c r="J10" s="131">
        <v>36</v>
      </c>
      <c r="K10" s="131">
        <v>302</v>
      </c>
      <c r="L10" s="131">
        <v>192</v>
      </c>
      <c r="M10" s="131">
        <v>108</v>
      </c>
      <c r="N10" s="131">
        <v>469</v>
      </c>
      <c r="O10" s="131">
        <v>29</v>
      </c>
      <c r="P10" s="132" t="s">
        <v>141</v>
      </c>
      <c r="Q10" s="133">
        <v>36</v>
      </c>
      <c r="R10" s="133">
        <v>321</v>
      </c>
      <c r="S10" s="133">
        <v>301</v>
      </c>
      <c r="T10" s="133">
        <v>20</v>
      </c>
      <c r="U10" s="133">
        <v>10</v>
      </c>
      <c r="V10" s="133">
        <v>24</v>
      </c>
      <c r="W10" s="133">
        <v>6</v>
      </c>
      <c r="X10" s="144" t="s">
        <v>418</v>
      </c>
      <c r="Y10" s="134">
        <v>33</v>
      </c>
      <c r="Z10" s="134">
        <v>254</v>
      </c>
      <c r="AA10" s="134">
        <v>240</v>
      </c>
      <c r="AB10" s="134">
        <v>243</v>
      </c>
      <c r="AC10" s="134"/>
      <c r="AD10" s="134"/>
      <c r="AE10" s="134"/>
      <c r="AF10" s="134"/>
      <c r="AG10" s="134"/>
      <c r="AH10" s="134">
        <v>54</v>
      </c>
      <c r="AI10" s="134"/>
      <c r="AJ10" s="134"/>
      <c r="AK10" s="134"/>
      <c r="AL10" s="135">
        <v>299</v>
      </c>
      <c r="AM10" s="135">
        <v>26</v>
      </c>
      <c r="AN10" s="135">
        <v>273</v>
      </c>
      <c r="AO10" s="135">
        <f>AP10+AQ10</f>
        <v>295</v>
      </c>
      <c r="AP10" s="135">
        <v>109</v>
      </c>
      <c r="AQ10" s="135">
        <v>186</v>
      </c>
      <c r="AR10" s="135">
        <v>274</v>
      </c>
      <c r="AS10" s="135">
        <v>37</v>
      </c>
      <c r="AT10" s="135">
        <v>237</v>
      </c>
      <c r="AU10" s="136" t="s">
        <v>419</v>
      </c>
      <c r="AV10" s="135">
        <v>89</v>
      </c>
      <c r="AW10" s="135">
        <v>88</v>
      </c>
      <c r="AX10" s="135">
        <v>89</v>
      </c>
      <c r="AY10" s="135">
        <v>55</v>
      </c>
      <c r="AZ10" s="135">
        <v>51</v>
      </c>
      <c r="BA10" s="135">
        <v>55</v>
      </c>
      <c r="BB10" s="135">
        <v>53</v>
      </c>
      <c r="BC10" s="135">
        <v>53</v>
      </c>
      <c r="BD10" s="135">
        <v>53</v>
      </c>
      <c r="BE10" s="135">
        <v>1</v>
      </c>
      <c r="BF10" s="135">
        <v>1</v>
      </c>
      <c r="BG10" s="135">
        <v>1</v>
      </c>
      <c r="BH10" s="135">
        <v>1</v>
      </c>
      <c r="BI10" s="135">
        <v>1</v>
      </c>
      <c r="BJ10" s="135">
        <v>1</v>
      </c>
      <c r="BK10" s="135">
        <v>182</v>
      </c>
      <c r="BL10" s="135">
        <v>168</v>
      </c>
      <c r="BM10" s="135">
        <v>174</v>
      </c>
      <c r="BN10" s="135">
        <v>23</v>
      </c>
      <c r="BO10" s="135">
        <v>20</v>
      </c>
      <c r="BP10" s="135">
        <v>23</v>
      </c>
      <c r="BQ10" s="142">
        <v>1</v>
      </c>
      <c r="BR10" s="145">
        <v>1</v>
      </c>
      <c r="BS10" s="145">
        <v>1</v>
      </c>
      <c r="BT10" s="145">
        <v>1</v>
      </c>
      <c r="BU10" s="145">
        <v>1</v>
      </c>
      <c r="BV10" s="145">
        <v>1</v>
      </c>
      <c r="BW10" s="130">
        <f>Y10</f>
        <v>33</v>
      </c>
      <c r="BX10" s="130">
        <f>Z10</f>
        <v>254</v>
      </c>
      <c r="BY10" s="130">
        <f>AA10</f>
        <v>240</v>
      </c>
      <c r="BZ10" s="130">
        <f>AB10</f>
        <v>243</v>
      </c>
      <c r="CA10" s="130">
        <f>AM10</f>
        <v>26</v>
      </c>
      <c r="CB10" s="130">
        <f>AO10</f>
        <v>295</v>
      </c>
      <c r="CC10" s="130">
        <f>CB10</f>
        <v>295</v>
      </c>
      <c r="CD10" s="130">
        <f>CB10</f>
        <v>295</v>
      </c>
      <c r="CE10" s="130">
        <f>AH10</f>
        <v>54</v>
      </c>
      <c r="CF10" s="130">
        <f>CE10</f>
        <v>54</v>
      </c>
      <c r="CG10" s="130">
        <f>CE10</f>
        <v>54</v>
      </c>
      <c r="CH10" s="130">
        <f>IFERROR(AV10+AY10+BB10+BE10+BH10+BK10+BN10+BQ10+BT10,0)</f>
        <v>406</v>
      </c>
      <c r="CI10" s="130">
        <f>IFERROR(AW10+AZ10+BC10+BF10+BI10+BL10+BO10+BR10+BU10,0)</f>
        <v>384</v>
      </c>
      <c r="CJ10" s="130">
        <f>IFERROR(AX10+BA10+BD10+BG10+BJ10+BM10+BP10+BS10+BV10,0)</f>
        <v>398</v>
      </c>
      <c r="CK10" s="135">
        <v>816</v>
      </c>
      <c r="CL10" s="135">
        <v>1062</v>
      </c>
      <c r="CM10" s="135">
        <v>677</v>
      </c>
      <c r="CN10" s="135">
        <v>1063</v>
      </c>
      <c r="CO10" s="135">
        <v>20183</v>
      </c>
      <c r="CP10" s="135">
        <v>50258</v>
      </c>
      <c r="CQ10" s="135">
        <v>20453</v>
      </c>
      <c r="CR10" s="135">
        <v>4466</v>
      </c>
      <c r="CS10" s="135">
        <v>34479</v>
      </c>
      <c r="CT10" s="135">
        <v>34488</v>
      </c>
      <c r="CU10" s="139">
        <v>3406</v>
      </c>
      <c r="CV10" s="140">
        <v>5537</v>
      </c>
      <c r="CW10" s="135">
        <f>ROUND(IFERROR(D10/BW10,0)*100,0)</f>
        <v>100</v>
      </c>
      <c r="CX10" s="130">
        <f>IF(CW10=100,10,-50)</f>
        <v>10</v>
      </c>
      <c r="CY10" s="135">
        <f>ROUND(IFERROR(E10/BZ10,0)*100,0)</f>
        <v>100</v>
      </c>
      <c r="CZ10" s="130" t="str">
        <f>IF((CY10=100),"30",IF(AND(CY10&lt;=99,CY10&gt;90),"20",IF(AND(CY10&lt;=90,CY10&gt;80),"10","-30")))</f>
        <v>30</v>
      </c>
      <c r="DA10" s="135">
        <f>ROUND(IFERROR(F10/(CD10+CG10),0)*100,0)</f>
        <v>94</v>
      </c>
      <c r="DB10" s="130" t="str">
        <f>IF(AND(DA10&lt;=100,DA10&gt;90),"30",IF(AND(DA10&lt;=90,DA10&gt;80),"20",IF(AND(DA10&lt;=80,DA10&gt;70),"15",IF(AND(DA10&lt;=70,DA10&gt;60),"10",IF(AND(DA10&lt;=60,DA10&gt;50),"5","0")))))</f>
        <v>30</v>
      </c>
      <c r="DC10" s="135">
        <f>ROUND(IFERROR(G10/CJ10,0)*100,0)</f>
        <v>90</v>
      </c>
      <c r="DD10" s="135" t="str">
        <f>IF(AND(DC10&lt;=100,DC10&gt;60),"30",IF(AND(DC10&lt;=60,DC10&gt;40),"20",IF(AND(DC10&lt;=40,DC10&gt;30),"15",IF(AND(DC10&lt;=30,DC10&gt;20),"10",IF(AND(DC10&lt;=20,DC10&gt;10),"5",IF(DC10=0,-30,0))))))</f>
        <v>30</v>
      </c>
      <c r="DE10" s="135">
        <f>ROUND(IFERROR(CK10/CL10*100,0),0)</f>
        <v>77</v>
      </c>
      <c r="DF10" s="130" t="str">
        <f>IF(AND(DE10&lt;=100,DE10&gt;60),"20",IF(AND(DE10&lt;=60,DE10&gt;40),"15",IF(AND(DE10&lt;=40,DE10&gt;20),"10",IF(AND(DE10&lt;=20,DE10&gt;10),"5","0"))))</f>
        <v>20</v>
      </c>
      <c r="DG10" s="135">
        <f>ROUND(IFERROR(CM10/CN10*100,0),0)</f>
        <v>64</v>
      </c>
      <c r="DH10" s="130" t="str">
        <f>IF(AND(DG10&lt;=100,DG10&gt;60),"20",IF(AND(DG10&lt;=60,DG10&gt;40),"15",IF(AND(DG10&lt;=40,DG10&gt;20),"10",IF(AND(DG10&lt;=20,DG10&gt;10),"5","0"))))</f>
        <v>20</v>
      </c>
      <c r="DI10" s="135">
        <f>ROUND(IFERROR(CO10/CP10*100,0),0)</f>
        <v>40</v>
      </c>
      <c r="DJ10" s="130" t="str">
        <f>IF(AND(DI10&lt;=100,DI10&gt;60),"20",IF(AND(DI10&lt;=60,DI10&gt;40),"15",IF(AND(DI10&lt;=40,DI10&gt;20),"10",IF(AND(DI10&lt;=20,DI10&gt;10),"5","0"))))</f>
        <v>10</v>
      </c>
      <c r="DK10" s="135">
        <f>ROUND(IFERROR(CQ10/(CQ10+CR10)*100,0),0)</f>
        <v>82</v>
      </c>
      <c r="DL10" s="130" t="str">
        <f>IF(AND(DK10&lt;=100,DK10&gt;60),"20",IF(AND(DK10&lt;=60,DK10&gt;40),"15",IF(AND(DK10&lt;=40,DK10&gt;20),"10",IF(AND(DK10&lt;=20,DK10&gt;10),"5","0"))))</f>
        <v>20</v>
      </c>
      <c r="DM10" s="135">
        <f>ROUND(IFERROR(I10/(BW10+BY10+CC10+CF10+CI10),0)*100,0)</f>
        <v>94</v>
      </c>
      <c r="DN10" s="130" t="str">
        <f>IF(AND(DM10&lt;=100,DM10&gt;80),"50",IF(AND(DM10&lt;=80,DM10&gt;60),"40",IF(AND(DM10&lt;=60,DM10&gt;40),"30",IF(AND(DM10&lt;=40,DM10&gt;20),"20",IF(AND(DM10&lt;=20,DM10&gt;10),"10",IF(AND(DM10&lt;=10,DM10&gt;=5),"5","0"))))))</f>
        <v>50</v>
      </c>
      <c r="DO10" s="135">
        <f>ROUND(IFERROR(CS10/CT10,0)*100,0)</f>
        <v>100</v>
      </c>
      <c r="DP10" s="130" t="str">
        <f>IF(AND(DO10&lt;=100,DO10&gt;80),"30",IF(AND(DO10&lt;=80,DO10&gt;60),"20",IF(AND(DO10&lt;=60,DO10&gt;50),"15",IF(AND(DO10&lt;=50,DO10&gt;40),"10","0"))))</f>
        <v>30</v>
      </c>
      <c r="DQ10" s="130">
        <f>ROUND(IFERROR(CU10/CV10,0)*100,0)</f>
        <v>62</v>
      </c>
      <c r="DR10" s="130" t="str">
        <f>IF(AND(DQ10&lt;=100,DQ10&gt;80),"30",IF(AND(DQ10&lt;=80,DQ10&gt;60),"20",IF(AND(DQ10&lt;=60,DQ10&gt;40),"15",IF(AND(DQ10&lt;=40,DQ10&gt;20),"10","0"))))</f>
        <v>20</v>
      </c>
      <c r="DS10" s="130">
        <f>CX10+CZ10+DB10+DD10+DF10+DH10+DJ10+DL10+DN10+DP10+DR10</f>
        <v>270</v>
      </c>
      <c r="DT10" s="130">
        <v>35309</v>
      </c>
      <c r="DU10" s="130">
        <v>0</v>
      </c>
      <c r="DV10" s="130">
        <v>213863</v>
      </c>
      <c r="DW10" s="130">
        <v>6544</v>
      </c>
      <c r="DX10" s="130">
        <v>64795</v>
      </c>
      <c r="DY10" s="130">
        <f>ROUND(IFERROR((DT10+DU10+DX10)/(DV10+DT10+DW10),0)*100,0)</f>
        <v>39</v>
      </c>
      <c r="DZ10" s="130" t="str">
        <f>IF(AND(DY10&lt;=100,DY10&gt;90),"50",IF(AND(DY10&lt;=90,DY10&gt;80),"45",IF(AND(DY10&lt;=80,DY10&gt;70),"40",IF(AND(DY10&lt;=70,DY10&gt;60),"35",IF(AND(DY10&lt;=60,DY10&gt;50),"30",IF(AND(DY10&lt;=50,DY10&gt;40),"25",IF(AND(DY10&lt;=40,DY10&gt;30),"20",IF(AND(DY10&lt;=30,DY10&gt;20),"15",IF(AND(DY10&lt;=20,DY10&gt;10),"10",IF(AND(DY10&lt;=10,DY10&gt;5),"5","0"))))))))))</f>
        <v>20</v>
      </c>
      <c r="EA10" s="130">
        <f>ROUND(IFERROR(DU10/DW10,0)*100,0)</f>
        <v>0</v>
      </c>
      <c r="EB10" s="130" t="str">
        <f>IF(EA10=100,"20","0")</f>
        <v>0</v>
      </c>
      <c r="EC10" s="130">
        <f>ROUND(IFERROR(DX10/DV10,0)*100,0)</f>
        <v>30</v>
      </c>
      <c r="ED10" s="130" t="str">
        <f>IF(AND(EC10&lt;=100,EC10&gt;80),"20",IF(AND(EC10&lt;=80,EC10&gt;60),"15",IF(AND(EC10&lt;=60,EC10&gt;40),"10","0")))</f>
        <v>0</v>
      </c>
      <c r="EE10" s="130">
        <f>DZ10+EB10+ED10</f>
        <v>20</v>
      </c>
      <c r="EF10" s="130">
        <f>EE10+DS10</f>
        <v>290</v>
      </c>
      <c r="EG10" s="142">
        <v>51237</v>
      </c>
      <c r="EH10" s="146">
        <v>1234788</v>
      </c>
      <c r="EI10" s="141">
        <f>ROUND(EG10/EH10*100000,0)</f>
        <v>4149</v>
      </c>
      <c r="EJ10" s="141" t="str">
        <f>IF(AND(EI10&gt;=4001,EI10&gt;=4001),"30",IF(AND(EI10&lt;=4000,EI10&gt;=3001),"20",IF(AND(EI10&lt;=3000,EI10&gt;=2001),"10",IF(AND(EI10&lt;=2000,EI10&gt;=1001),"5",IF(AND(EI10&lt;=1000,EI10&gt;=0),"0")))))</f>
        <v>30</v>
      </c>
      <c r="EK10" s="145">
        <v>56</v>
      </c>
      <c r="EL10" s="135" t="str">
        <f>IF(AND(EK10&gt;=5,EK10&gt;=5),"30",IF(AND(EK10&lt;=4,EK10&gt;=3),"20",IF(AND(EK10&lt;=2,EK10&gt;=1),"10",IF(AND(EK10=0,EK10=0),"0"))))</f>
        <v>30</v>
      </c>
      <c r="EM10" s="138">
        <v>59</v>
      </c>
      <c r="EN10" s="135">
        <f>IFERROR(ROUND(EM10/BZ10*100,0),0)</f>
        <v>24</v>
      </c>
      <c r="EO10" s="135" t="str">
        <f>IF(AND(EN10&lt;=100, EN10&gt;80),"30",IF(AND(EN10&lt;=80, EN10&gt;60),"20",IF(AND(EN10&lt;=60, EN10&gt;40),"15",IF(AND(EN10&lt;=40, EN10&gt;20),"10",IF(AND(EN10&lt;=20, EN10&gt;5),"5",IF(AND(EN10&lt;=5, EN10&gt;=0),"0"))))))</f>
        <v>10</v>
      </c>
      <c r="EP10" s="147">
        <v>33</v>
      </c>
      <c r="EQ10" s="135">
        <f>IFERROR(ROUND(EP10/BW10*100,0),0)</f>
        <v>100</v>
      </c>
      <c r="ER10" s="135">
        <f>IF(EQ10=100,10,-50)</f>
        <v>10</v>
      </c>
      <c r="ES10" s="142">
        <v>244</v>
      </c>
      <c r="ET10" s="135">
        <f>IFERROR(ROUND(ES10/BZ10*100,0),0)</f>
        <v>100</v>
      </c>
      <c r="EU10" s="135" t="str">
        <f>IF(AND(ET10&lt;=100,ET10&gt;90),"50",IF(AND(ET10&lt;=90,ET10&gt;80),"45",IF(AND(ET10&lt;=80,ET10&gt;70),"40",IF(AND(ET10&lt;=70,ET10&gt;60),"35",IF(AND(ET10&lt;=60,ET10&gt;50),"30",IF(AND(ET10&lt;=50,ET10&gt;40),"25",IF(AND(ET10&lt;=40,ET10&gt;30),"20",IF(AND(ET10&lt;=30,ET10&gt;20),"15",IF(AND(ET10&lt;=20,ET10&gt;10),"10",IF(AND(ET10&lt;=10,ET10&gt;5),"5",IF(AND(ET10&lt;=5,ET10&gt;0),"1",IF(AND(ET10&lt;=0,ET10&lt;0),"0"))))))))))))</f>
        <v>50</v>
      </c>
      <c r="EV10" s="142">
        <v>274</v>
      </c>
      <c r="EW10" s="135">
        <f>IFERROR(ROUND(EV10/(BW10+BY10)*100,0),0)</f>
        <v>100</v>
      </c>
      <c r="EX10" s="135" t="str">
        <f>IF(AND(EW10&lt;=100,EW10&gt;90),"50",IF(AND(EW10&lt;=90,EW10&gt;80),"45",IF(AND(EW10&lt;=80,EW10&gt;70),"40",IF(AND(EW10&lt;=70,EW10&gt;60),"35",IF(AND(EW10&lt;=60,EW10&gt;50),"30",IF(AND(EW10&lt;=50,EW10&gt;40),"25",IF(AND(EW10&lt;=40,EW10&gt;30),"20",IF(AND(EW10&lt;=30,EW10&gt;20),"15",IF(AND(EW10&lt;=20,EW10&gt;10),"10",IF(AND(EW10&lt;=10,EW10&gt;5),"5",IF(AND(EW10&lt;5,EW10&gt;0),"0")))))))))))</f>
        <v>50</v>
      </c>
      <c r="EY10" s="142">
        <v>5</v>
      </c>
      <c r="EZ10" s="130" t="str">
        <f>IF(AND(EY10&gt;=5,EY10&gt;=5),"30",IF(AND(EY10&lt;=4,EY10&gt;1),"20",IF(AND(EY10&lt;=1,EY10&gt;0),"10",IF(AND(EY10=0,EY10=0),"0"))))</f>
        <v>30</v>
      </c>
      <c r="FA10" s="142">
        <v>99</v>
      </c>
      <c r="FB10" s="130" t="str">
        <f>IF(AND(FA10&lt;=100,FA10&gt;80),"30",IF(AND(FA10&lt;=80,FA10&gt;60),"20",IF(AND(FA10&lt;=60,FA10&gt;40),"15",IF(AND(FA10&lt;=40,FA10&gt;20),"10",IF(AND(FA10&lt;=20,FA10&gt;=0),"0")))))</f>
        <v>30</v>
      </c>
      <c r="FC10" s="142">
        <v>65</v>
      </c>
      <c r="FD10" s="130" t="str">
        <f>IF(AND(FC10&lt;=100,FC10&gt;80),"30",IF(AND(FC10&lt;=80,FC10&gt;60),"20",IF(AND(FC10&lt;=60,FC10&gt;40),"15",IF(AND(FC10&lt;=40,FC10&gt;20),"10",IF(AND(FC10&lt;=20,FC10&gt;5),"5",IF(AND(FC10&lt;=5,FC10&gt;=0),"0"))))))</f>
        <v>20</v>
      </c>
      <c r="FE10" s="130">
        <f>EJ10+EL10+EO10</f>
        <v>70</v>
      </c>
      <c r="FF10" s="130">
        <f>ER10+EU10+EX10+EZ10+FB10+FD10</f>
        <v>190</v>
      </c>
      <c r="FG10" s="130">
        <f>FF10+FE10</f>
        <v>260</v>
      </c>
      <c r="FH10" s="143">
        <f>EF10+FG10</f>
        <v>550</v>
      </c>
      <c r="FI10" s="90"/>
      <c r="FJ10" s="86"/>
    </row>
    <row r="11" spans="1:166" ht="15.6" customHeight="1" x14ac:dyDescent="0.3">
      <c r="A11" s="43">
        <v>8</v>
      </c>
      <c r="B11" s="43" t="s">
        <v>139</v>
      </c>
      <c r="C11" s="87" t="s">
        <v>142</v>
      </c>
      <c r="D11" s="130">
        <v>31</v>
      </c>
      <c r="E11" s="130">
        <v>104</v>
      </c>
      <c r="F11" s="130">
        <v>651</v>
      </c>
      <c r="G11" s="131">
        <v>602</v>
      </c>
      <c r="H11" s="131">
        <v>201</v>
      </c>
      <c r="I11" s="130">
        <v>1259</v>
      </c>
      <c r="J11" s="131">
        <v>33</v>
      </c>
      <c r="K11" s="131">
        <v>105</v>
      </c>
      <c r="L11" s="131">
        <v>320</v>
      </c>
      <c r="M11" s="131">
        <v>304</v>
      </c>
      <c r="N11" s="131">
        <v>340</v>
      </c>
      <c r="O11" s="131">
        <v>54</v>
      </c>
      <c r="P11" s="132" t="s">
        <v>143</v>
      </c>
      <c r="Q11" s="133">
        <v>33</v>
      </c>
      <c r="R11" s="133">
        <v>105</v>
      </c>
      <c r="S11" s="133">
        <v>83</v>
      </c>
      <c r="T11" s="133">
        <v>22</v>
      </c>
      <c r="U11" s="133">
        <v>722</v>
      </c>
      <c r="V11" s="133">
        <v>95</v>
      </c>
      <c r="W11" s="133">
        <v>0</v>
      </c>
      <c r="X11" s="144" t="s">
        <v>144</v>
      </c>
      <c r="Y11" s="134">
        <v>31</v>
      </c>
      <c r="Z11" s="134">
        <v>104</v>
      </c>
      <c r="AA11" s="134"/>
      <c r="AB11" s="134"/>
      <c r="AC11" s="134">
        <v>82</v>
      </c>
      <c r="AD11" s="134">
        <v>22</v>
      </c>
      <c r="AE11" s="134">
        <v>566</v>
      </c>
      <c r="AF11" s="134"/>
      <c r="AG11" s="134"/>
      <c r="AH11" s="134">
        <v>93</v>
      </c>
      <c r="AI11" s="134"/>
      <c r="AJ11" s="134"/>
      <c r="AK11" s="134"/>
      <c r="AL11" s="135">
        <v>105</v>
      </c>
      <c r="AM11" s="135">
        <v>22</v>
      </c>
      <c r="AN11" s="135">
        <v>83</v>
      </c>
      <c r="AO11" s="135">
        <f>AP11+AQ11</f>
        <v>632</v>
      </c>
      <c r="AP11" s="135">
        <v>320</v>
      </c>
      <c r="AQ11" s="135">
        <v>312</v>
      </c>
      <c r="AR11" s="135">
        <v>264</v>
      </c>
      <c r="AS11" s="135">
        <v>55</v>
      </c>
      <c r="AT11" s="135">
        <v>209</v>
      </c>
      <c r="AU11" s="136" t="s">
        <v>145</v>
      </c>
      <c r="AV11" s="135">
        <v>89</v>
      </c>
      <c r="AW11" s="135">
        <v>89</v>
      </c>
      <c r="AX11" s="135">
        <v>89</v>
      </c>
      <c r="AY11" s="135">
        <v>162</v>
      </c>
      <c r="AZ11" s="135">
        <v>162</v>
      </c>
      <c r="BA11" s="135">
        <v>162</v>
      </c>
      <c r="BB11" s="135">
        <v>42</v>
      </c>
      <c r="BC11" s="135">
        <v>42</v>
      </c>
      <c r="BD11" s="135">
        <v>42</v>
      </c>
      <c r="BE11" s="135">
        <v>18</v>
      </c>
      <c r="BF11" s="135">
        <v>5</v>
      </c>
      <c r="BG11" s="135">
        <v>18</v>
      </c>
      <c r="BH11" s="135">
        <v>1</v>
      </c>
      <c r="BI11" s="135">
        <v>1</v>
      </c>
      <c r="BJ11" s="135">
        <v>1</v>
      </c>
      <c r="BK11" s="135">
        <v>218</v>
      </c>
      <c r="BL11" s="135">
        <v>73</v>
      </c>
      <c r="BM11" s="135">
        <v>218</v>
      </c>
      <c r="BN11" s="135">
        <v>76</v>
      </c>
      <c r="BO11" s="135">
        <v>76</v>
      </c>
      <c r="BP11" s="135">
        <v>76</v>
      </c>
      <c r="BQ11" s="142">
        <v>1</v>
      </c>
      <c r="BR11" s="145">
        <v>1</v>
      </c>
      <c r="BS11" s="145">
        <v>1</v>
      </c>
      <c r="BT11" s="145">
        <v>16</v>
      </c>
      <c r="BU11" s="145">
        <v>16</v>
      </c>
      <c r="BV11" s="145">
        <v>16</v>
      </c>
      <c r="BW11" s="130">
        <f>Y11</f>
        <v>31</v>
      </c>
      <c r="BX11" s="130">
        <f>Z11</f>
        <v>104</v>
      </c>
      <c r="BY11" s="130">
        <f>BX11</f>
        <v>104</v>
      </c>
      <c r="BZ11" s="130">
        <f>BX11</f>
        <v>104</v>
      </c>
      <c r="CA11" s="130">
        <f>AD11</f>
        <v>22</v>
      </c>
      <c r="CB11" s="130">
        <f>AE11</f>
        <v>566</v>
      </c>
      <c r="CC11" s="130">
        <f>CB11</f>
        <v>566</v>
      </c>
      <c r="CD11" s="130">
        <f>CB11</f>
        <v>566</v>
      </c>
      <c r="CE11" s="130">
        <f>AH11</f>
        <v>93</v>
      </c>
      <c r="CF11" s="130">
        <f>CE11</f>
        <v>93</v>
      </c>
      <c r="CG11" s="130">
        <f>CE11</f>
        <v>93</v>
      </c>
      <c r="CH11" s="130">
        <f>IFERROR(AV11+AY11+BB11+BE11+BH11+BK11+BN11+BQ11+BT11,0)</f>
        <v>623</v>
      </c>
      <c r="CI11" s="130">
        <f>IFERROR(AW11+AZ11+BC11+BF11+BI11+BL11+BO11+BR11+BU11,0)</f>
        <v>465</v>
      </c>
      <c r="CJ11" s="130">
        <f>IFERROR(AX11+BA11+BD11+BG11+BJ11+BM11+BP11+BS11+BV11,0)</f>
        <v>623</v>
      </c>
      <c r="CK11" s="135">
        <v>1035</v>
      </c>
      <c r="CL11" s="135">
        <v>1449</v>
      </c>
      <c r="CM11" s="135">
        <v>1030</v>
      </c>
      <c r="CN11" s="135">
        <v>1450</v>
      </c>
      <c r="CO11" s="135">
        <v>29808</v>
      </c>
      <c r="CP11" s="135">
        <v>70695</v>
      </c>
      <c r="CQ11" s="135">
        <v>8697</v>
      </c>
      <c r="CR11" s="135">
        <v>10488</v>
      </c>
      <c r="CS11" s="135">
        <v>53117</v>
      </c>
      <c r="CT11" s="135">
        <v>53288</v>
      </c>
      <c r="CU11" s="139">
        <v>4509</v>
      </c>
      <c r="CV11" s="140">
        <v>6928</v>
      </c>
      <c r="CW11" s="135">
        <f>ROUND(IFERROR(D11/BW11,0)*100,0)</f>
        <v>100</v>
      </c>
      <c r="CX11" s="130">
        <f>IF(CW11=100,10,-50)</f>
        <v>10</v>
      </c>
      <c r="CY11" s="135">
        <f>ROUND(IFERROR(E11/BZ11,0)*100,0)</f>
        <v>100</v>
      </c>
      <c r="CZ11" s="130" t="str">
        <f>IF((CY11=100),"30",IF(AND(CY11&lt;=99,CY11&gt;90),"20",IF(AND(CY11&lt;=90,CY11&gt;80),"10","-30")))</f>
        <v>30</v>
      </c>
      <c r="DA11" s="135">
        <f>ROUND(IFERROR(F11/(CD11+CG11),0)*100,0)</f>
        <v>99</v>
      </c>
      <c r="DB11" s="130" t="str">
        <f>IF(AND(DA11&lt;=100,DA11&gt;90),"30",IF(AND(DA11&lt;=90,DA11&gt;80),"20",IF(AND(DA11&lt;=80,DA11&gt;70),"15",IF(AND(DA11&lt;=70,DA11&gt;60),"10",IF(AND(DA11&lt;=60,DA11&gt;50),"5","0")))))</f>
        <v>30</v>
      </c>
      <c r="DC11" s="135">
        <f>ROUND(IFERROR(G11/CJ11,0)*100,0)</f>
        <v>97</v>
      </c>
      <c r="DD11" s="135" t="str">
        <f>IF(AND(DC11&lt;=100,DC11&gt;60),"30",IF(AND(DC11&lt;=60,DC11&gt;40),"20",IF(AND(DC11&lt;=40,DC11&gt;30),"15",IF(AND(DC11&lt;=30,DC11&gt;20),"10",IF(AND(DC11&lt;=20,DC11&gt;10),"5",IF(DC11=0,-30,0))))))</f>
        <v>30</v>
      </c>
      <c r="DE11" s="135">
        <f>ROUND(IFERROR(CK11/CL11*100,0),0)</f>
        <v>71</v>
      </c>
      <c r="DF11" s="130" t="str">
        <f>IF(AND(DE11&lt;=100,DE11&gt;60),"20",IF(AND(DE11&lt;=60,DE11&gt;40),"15",IF(AND(DE11&lt;=40,DE11&gt;20),"10",IF(AND(DE11&lt;=20,DE11&gt;10),"5","0"))))</f>
        <v>20</v>
      </c>
      <c r="DG11" s="135">
        <f>ROUND(IFERROR(CM11/CN11*100,0),0)</f>
        <v>71</v>
      </c>
      <c r="DH11" s="130" t="str">
        <f>IF(AND(DG11&lt;=100,DG11&gt;60),"20",IF(AND(DG11&lt;=60,DG11&gt;40),"15",IF(AND(DG11&lt;=40,DG11&gt;20),"10",IF(AND(DG11&lt;=20,DG11&gt;10),"5","0"))))</f>
        <v>20</v>
      </c>
      <c r="DI11" s="135">
        <f>ROUND(IFERROR(CO11/CP11*100,0),0)</f>
        <v>42</v>
      </c>
      <c r="DJ11" s="130" t="str">
        <f>IF(AND(DI11&lt;=100,DI11&gt;60),"20",IF(AND(DI11&lt;=60,DI11&gt;40),"15",IF(AND(DI11&lt;=40,DI11&gt;20),"10",IF(AND(DI11&lt;=20,DI11&gt;10),"5","0"))))</f>
        <v>15</v>
      </c>
      <c r="DK11" s="135">
        <f>ROUND(IFERROR(CQ11/(CQ11+CR11)*100,0),0)</f>
        <v>45</v>
      </c>
      <c r="DL11" s="130" t="str">
        <f>IF(AND(DK11&lt;=100,DK11&gt;60),"20",IF(AND(DK11&lt;=60,DK11&gt;40),"15",IF(AND(DK11&lt;=40,DK11&gt;20),"10",IF(AND(DK11&lt;=20,DK11&gt;10),"5","0"))))</f>
        <v>15</v>
      </c>
      <c r="DM11" s="135">
        <f>ROUND(IFERROR(I11/(BW11+BY11+CC11+CF11+CI11),0)*100,0)</f>
        <v>100</v>
      </c>
      <c r="DN11" s="130" t="str">
        <f>IF(AND(DM11&lt;=100,DM11&gt;80),"50",IF(AND(DM11&lt;=80,DM11&gt;60),"40",IF(AND(DM11&lt;=60,DM11&gt;40),"30",IF(AND(DM11&lt;=40,DM11&gt;20),"20",IF(AND(DM11&lt;=20,DM11&gt;10),"10",IF(AND(DM11&lt;=10,DM11&gt;=5),"5","0"))))))</f>
        <v>50</v>
      </c>
      <c r="DO11" s="135">
        <f>ROUND(IFERROR(CS11/CT11,0)*100,0)</f>
        <v>100</v>
      </c>
      <c r="DP11" s="130" t="str">
        <f>IF(AND(DO11&lt;=100,DO11&gt;80),"30",IF(AND(DO11&lt;=80,DO11&gt;60),"20",IF(AND(DO11&lt;=60,DO11&gt;50),"15",IF(AND(DO11&lt;=50,DO11&gt;40),"10","0"))))</f>
        <v>30</v>
      </c>
      <c r="DQ11" s="130">
        <f>ROUND(IFERROR(CU11/CV11,0)*100,0)</f>
        <v>65</v>
      </c>
      <c r="DR11" s="130" t="str">
        <f>IF(AND(DQ11&lt;=100,DQ11&gt;80),"30",IF(AND(DQ11&lt;=80,DQ11&gt;60),"20",IF(AND(DQ11&lt;=60,DQ11&gt;40),"15",IF(AND(DQ11&lt;=40,DQ11&gt;20),"10","0"))))</f>
        <v>20</v>
      </c>
      <c r="DS11" s="130">
        <f>CX11+CZ11+DB11+DD11+DF11+DH11+DJ11+DL11+DN11+DP11+DR11</f>
        <v>270</v>
      </c>
      <c r="DT11" s="130">
        <v>55608</v>
      </c>
      <c r="DU11" s="130">
        <v>0</v>
      </c>
      <c r="DV11" s="130">
        <v>212932</v>
      </c>
      <c r="DW11" s="130">
        <v>0</v>
      </c>
      <c r="DX11" s="130">
        <v>62019</v>
      </c>
      <c r="DY11" s="130">
        <f>ROUND(IFERROR((DT11+DU11+DX11)/(DV11+DT11+DW11),0)*100,0)</f>
        <v>44</v>
      </c>
      <c r="DZ11" s="130" t="str">
        <f>IF(AND(DY11&lt;=100,DY11&gt;90),"50",IF(AND(DY11&lt;=90,DY11&gt;80),"45",IF(AND(DY11&lt;=80,DY11&gt;70),"40",IF(AND(DY11&lt;=70,DY11&gt;60),"35",IF(AND(DY11&lt;=60,DY11&gt;50),"30",IF(AND(DY11&lt;=50,DY11&gt;40),"25",IF(AND(DY11&lt;=40,DY11&gt;30),"20",IF(AND(DY11&lt;=30,DY11&gt;20),"15",IF(AND(DY11&lt;=20,DY11&gt;10),"10",IF(AND(DY11&lt;=10,DY11&gt;5),"5","0"))))))))))</f>
        <v>25</v>
      </c>
      <c r="EA11" s="130">
        <v>100</v>
      </c>
      <c r="EB11" s="130" t="str">
        <f>IF(EA11=100,"20","0")</f>
        <v>20</v>
      </c>
      <c r="EC11" s="130">
        <f>ROUND(IFERROR(DX11/DV11,0)*100,0)</f>
        <v>29</v>
      </c>
      <c r="ED11" s="130" t="str">
        <f>IF(AND(EC11&lt;=100,EC11&gt;80),"20",IF(AND(EC11&lt;=80,EC11&gt;60),"15",IF(AND(EC11&lt;=60,EC11&gt;40),"10","0")))</f>
        <v>0</v>
      </c>
      <c r="EE11" s="130">
        <f>DZ11+EB11+ED11</f>
        <v>45</v>
      </c>
      <c r="EF11" s="130">
        <f>EE11+DS11</f>
        <v>315</v>
      </c>
      <c r="EG11" s="142">
        <v>142425</v>
      </c>
      <c r="EH11" s="146">
        <v>1330723</v>
      </c>
      <c r="EI11" s="141">
        <f>ROUND(EG11/EH11*100000,0)</f>
        <v>10703</v>
      </c>
      <c r="EJ11" s="141" t="str">
        <f>IF(AND(EI11&gt;=4001,EI11&gt;=4001),"30",IF(AND(EI11&lt;=4000,EI11&gt;=3001),"20",IF(AND(EI11&lt;=3000,EI11&gt;=2001),"10",IF(AND(EI11&lt;=2000,EI11&gt;=1001),"5",IF(AND(EI11&lt;=1000,EI11&gt;=0),"0")))))</f>
        <v>30</v>
      </c>
      <c r="EK11" s="145">
        <v>163</v>
      </c>
      <c r="EL11" s="135" t="str">
        <f>IF(AND(EK11&gt;=5,EK11&gt;=5),"30",IF(AND(EK11&lt;=4,EK11&gt;=3),"20",IF(AND(EK11&lt;=2,EK11&gt;=1),"10",IF(AND(EK11=0,EK11=0),"0"))))</f>
        <v>30</v>
      </c>
      <c r="EM11" s="138">
        <v>93</v>
      </c>
      <c r="EN11" s="135">
        <f>IFERROR(ROUND(EM11/BZ11*100,0),0)</f>
        <v>89</v>
      </c>
      <c r="EO11" s="135" t="str">
        <f>IF(AND(EN11&lt;=100, EN11&gt;80),"30",IF(AND(EN11&lt;=80, EN11&gt;60),"20",IF(AND(EN11&lt;=60, EN11&gt;40),"15",IF(AND(EN11&lt;=40, EN11&gt;20),"10",IF(AND(EN11&lt;=20, EN11&gt;5),"5",IF(AND(EN11&lt;=5, EN11&gt;=0),"0"))))))</f>
        <v>30</v>
      </c>
      <c r="EP11" s="142">
        <v>31</v>
      </c>
      <c r="EQ11" s="135">
        <f>IFERROR(ROUND(EP11/BW11*100,0),0)</f>
        <v>100</v>
      </c>
      <c r="ER11" s="135">
        <f>IF(EQ11=100,10,-50)</f>
        <v>10</v>
      </c>
      <c r="ES11" s="142">
        <v>103</v>
      </c>
      <c r="ET11" s="135">
        <f>IFERROR(ROUND(ES11/BZ11*100,0),0)</f>
        <v>99</v>
      </c>
      <c r="EU11" s="135" t="str">
        <f>IF(AND(ET11&lt;=100,ET11&gt;90),"50",IF(AND(ET11&lt;=90,ET11&gt;80),"45",IF(AND(ET11&lt;=80,ET11&gt;70),"40",IF(AND(ET11&lt;=70,ET11&gt;60),"35",IF(AND(ET11&lt;=60,ET11&gt;50),"30",IF(AND(ET11&lt;=50,ET11&gt;40),"25",IF(AND(ET11&lt;=40,ET11&gt;30),"20",IF(AND(ET11&lt;=30,ET11&gt;20),"15",IF(AND(ET11&lt;=20,ET11&gt;10),"10",IF(AND(ET11&lt;=10,ET11&gt;5),"5",IF(AND(ET11&lt;=5,ET11&gt;0),"1",IF(AND(ET11&lt;=0,ET11&lt;0),"0"))))))))))))</f>
        <v>50</v>
      </c>
      <c r="EV11" s="142">
        <v>135</v>
      </c>
      <c r="EW11" s="135">
        <f>IFERROR(ROUND(EV11/(BW11+BY11)*100,0),0)</f>
        <v>100</v>
      </c>
      <c r="EX11" s="135" t="str">
        <f>IF(AND(EW11&lt;=100,EW11&gt;90),"50",IF(AND(EW11&lt;=90,EW11&gt;80),"45",IF(AND(EW11&lt;=80,EW11&gt;70),"40",IF(AND(EW11&lt;=70,EW11&gt;60),"35",IF(AND(EW11&lt;=60,EW11&gt;50),"30",IF(AND(EW11&lt;=50,EW11&gt;40),"25",IF(AND(EW11&lt;=40,EW11&gt;30),"20",IF(AND(EW11&lt;=30,EW11&gt;20),"15",IF(AND(EW11&lt;=20,EW11&gt;10),"10",IF(AND(EW11&lt;=10,EW11&gt;5),"5",IF(AND(EW11&lt;5,EW11&gt;0),"0")))))))))))</f>
        <v>50</v>
      </c>
      <c r="EY11" s="142">
        <v>2</v>
      </c>
      <c r="EZ11" s="130" t="str">
        <f>IF(AND(EY11&gt;=5,EY11&gt;=5),"30",IF(AND(EY11&lt;=4,EY11&gt;1),"20",IF(AND(EY11&lt;=1,EY11&gt;0),"10",IF(AND(EY11=0,EY11=0),"0"))))</f>
        <v>20</v>
      </c>
      <c r="FA11" s="142">
        <v>50</v>
      </c>
      <c r="FB11" s="130" t="str">
        <f>IF(AND(FA11&lt;=100,FA11&gt;80),"30",IF(AND(FA11&lt;=80,FA11&gt;60),"20",IF(AND(FA11&lt;=60,FA11&gt;40),"15",IF(AND(FA11&lt;=40,FA11&gt;20),"10",IF(AND(FA11&lt;=20,FA11&gt;=0),"0")))))</f>
        <v>15</v>
      </c>
      <c r="FC11" s="142">
        <v>20</v>
      </c>
      <c r="FD11" s="130" t="str">
        <f>IF(AND(FC11&lt;=100,FC11&gt;80),"30",IF(AND(FC11&lt;=80,FC11&gt;60),"20",IF(AND(FC11&lt;=60,FC11&gt;40),"15",IF(AND(FC11&lt;=40,FC11&gt;20),"10",IF(AND(FC11&lt;=20,FC11&gt;5),"5",IF(AND(FC11&lt;=5,FC11&gt;=0),"0"))))))</f>
        <v>5</v>
      </c>
      <c r="FE11" s="130">
        <f>EJ11+EL11+EO11</f>
        <v>90</v>
      </c>
      <c r="FF11" s="130">
        <f>ER11+EU11+EX11+EZ11+FB11+FD11</f>
        <v>150</v>
      </c>
      <c r="FG11" s="130">
        <f>FF11+FE11</f>
        <v>240</v>
      </c>
      <c r="FH11" s="143">
        <f>EF11+FG11</f>
        <v>555</v>
      </c>
      <c r="FI11" s="90"/>
      <c r="FJ11" s="86"/>
    </row>
    <row r="12" spans="1:166" ht="15.6" customHeight="1" x14ac:dyDescent="0.3">
      <c r="A12" s="43">
        <v>9</v>
      </c>
      <c r="B12" s="43" t="s">
        <v>122</v>
      </c>
      <c r="C12" s="87" t="s">
        <v>146</v>
      </c>
      <c r="D12" s="130">
        <v>31</v>
      </c>
      <c r="E12" s="130">
        <v>96</v>
      </c>
      <c r="F12" s="130">
        <v>837</v>
      </c>
      <c r="G12" s="131">
        <v>362</v>
      </c>
      <c r="H12" s="131">
        <v>238</v>
      </c>
      <c r="I12" s="130">
        <v>1246</v>
      </c>
      <c r="J12" s="131">
        <v>32</v>
      </c>
      <c r="K12" s="131">
        <v>96</v>
      </c>
      <c r="L12" s="131">
        <v>403</v>
      </c>
      <c r="M12" s="131">
        <v>421</v>
      </c>
      <c r="N12" s="135">
        <v>538</v>
      </c>
      <c r="O12" s="131">
        <v>43</v>
      </c>
      <c r="P12" s="132" t="s">
        <v>147</v>
      </c>
      <c r="Q12" s="133">
        <v>32</v>
      </c>
      <c r="R12" s="133">
        <v>96</v>
      </c>
      <c r="S12" s="133">
        <v>77</v>
      </c>
      <c r="T12" s="133">
        <v>19</v>
      </c>
      <c r="U12" s="133">
        <v>4</v>
      </c>
      <c r="V12" s="133">
        <v>29</v>
      </c>
      <c r="W12" s="133">
        <v>55</v>
      </c>
      <c r="X12" s="144" t="s">
        <v>459</v>
      </c>
      <c r="Y12" s="134">
        <v>31</v>
      </c>
      <c r="Z12" s="134"/>
      <c r="AA12" s="134"/>
      <c r="AB12" s="134"/>
      <c r="AC12" s="134"/>
      <c r="AD12" s="134"/>
      <c r="AE12" s="134">
        <v>788</v>
      </c>
      <c r="AF12" s="134"/>
      <c r="AG12" s="134"/>
      <c r="AH12" s="134">
        <v>49</v>
      </c>
      <c r="AI12" s="134"/>
      <c r="AJ12" s="134"/>
      <c r="AK12" s="134"/>
      <c r="AL12" s="135">
        <v>96</v>
      </c>
      <c r="AM12" s="135">
        <v>19</v>
      </c>
      <c r="AN12" s="135">
        <v>77</v>
      </c>
      <c r="AO12" s="135">
        <f>AP12+AQ12</f>
        <v>800</v>
      </c>
      <c r="AP12" s="135">
        <v>418</v>
      </c>
      <c r="AQ12" s="135">
        <v>382</v>
      </c>
      <c r="AR12" s="135">
        <v>289</v>
      </c>
      <c r="AS12" s="135">
        <v>46</v>
      </c>
      <c r="AT12" s="135">
        <v>243</v>
      </c>
      <c r="AU12" s="136" t="s">
        <v>479</v>
      </c>
      <c r="AV12" s="135">
        <v>138</v>
      </c>
      <c r="AW12" s="135">
        <v>138</v>
      </c>
      <c r="AX12" s="135">
        <v>112</v>
      </c>
      <c r="AY12" s="135">
        <v>113</v>
      </c>
      <c r="AZ12" s="135">
        <v>113</v>
      </c>
      <c r="BA12" s="135">
        <v>113</v>
      </c>
      <c r="BB12" s="135">
        <v>59</v>
      </c>
      <c r="BC12" s="135">
        <v>59</v>
      </c>
      <c r="BD12" s="135">
        <v>59</v>
      </c>
      <c r="BE12" s="135">
        <v>6</v>
      </c>
      <c r="BF12" s="135">
        <v>6</v>
      </c>
      <c r="BG12" s="135">
        <v>6</v>
      </c>
      <c r="BH12" s="135">
        <v>1</v>
      </c>
      <c r="BI12" s="135">
        <v>1</v>
      </c>
      <c r="BJ12" s="135">
        <v>1</v>
      </c>
      <c r="BK12" s="135">
        <v>24</v>
      </c>
      <c r="BL12" s="135">
        <v>24</v>
      </c>
      <c r="BM12" s="135">
        <v>24</v>
      </c>
      <c r="BN12" s="135">
        <v>71</v>
      </c>
      <c r="BO12" s="135">
        <v>66</v>
      </c>
      <c r="BP12" s="135">
        <v>71</v>
      </c>
      <c r="BQ12" s="142">
        <v>1</v>
      </c>
      <c r="BR12" s="145">
        <v>1</v>
      </c>
      <c r="BS12" s="145">
        <v>1</v>
      </c>
      <c r="BT12" s="145">
        <v>1</v>
      </c>
      <c r="BU12" s="145">
        <v>1</v>
      </c>
      <c r="BV12" s="145">
        <v>1</v>
      </c>
      <c r="BW12" s="130">
        <f>Y12</f>
        <v>31</v>
      </c>
      <c r="BX12" s="130">
        <f>AL12</f>
        <v>96</v>
      </c>
      <c r="BY12" s="130">
        <f>BX12</f>
        <v>96</v>
      </c>
      <c r="BZ12" s="130">
        <f>BX12</f>
        <v>96</v>
      </c>
      <c r="CA12" s="130">
        <f>AM12</f>
        <v>19</v>
      </c>
      <c r="CB12" s="130">
        <f>AE12</f>
        <v>788</v>
      </c>
      <c r="CC12" s="130">
        <f>CB12</f>
        <v>788</v>
      </c>
      <c r="CD12" s="130">
        <f>CB12</f>
        <v>788</v>
      </c>
      <c r="CE12" s="130">
        <f>AH12</f>
        <v>49</v>
      </c>
      <c r="CF12" s="130">
        <f>CE12</f>
        <v>49</v>
      </c>
      <c r="CG12" s="130">
        <f>CE12</f>
        <v>49</v>
      </c>
      <c r="CH12" s="130">
        <f>IFERROR(AV12+AY12+BB12+BE12+BH12+BK12+BN12+BQ12+BT12,0)</f>
        <v>414</v>
      </c>
      <c r="CI12" s="130">
        <f>IFERROR(AW12+AZ12+BC12+BF12+BI12+BL12+BO12+BR12+BU12,0)</f>
        <v>409</v>
      </c>
      <c r="CJ12" s="130">
        <f>IFERROR(AX12+BA12+BD12+BG12+BJ12+BM12+BP12+BS12+BV12,0)</f>
        <v>388</v>
      </c>
      <c r="CK12" s="135">
        <v>68</v>
      </c>
      <c r="CL12" s="135">
        <v>1541</v>
      </c>
      <c r="CM12" s="135">
        <v>675</v>
      </c>
      <c r="CN12" s="135">
        <v>1542</v>
      </c>
      <c r="CO12" s="135">
        <v>880</v>
      </c>
      <c r="CP12" s="135">
        <v>31477</v>
      </c>
      <c r="CQ12" s="135">
        <v>3929</v>
      </c>
      <c r="CR12" s="135">
        <v>10902</v>
      </c>
      <c r="CS12" s="135">
        <v>17918</v>
      </c>
      <c r="CT12" s="135">
        <v>19819</v>
      </c>
      <c r="CU12" s="139">
        <v>1618</v>
      </c>
      <c r="CV12" s="140">
        <v>4164</v>
      </c>
      <c r="CW12" s="135">
        <f>ROUND(IFERROR(D12/BW12,0)*100,0)</f>
        <v>100</v>
      </c>
      <c r="CX12" s="130">
        <f>IF(CW12=100,10,-50)</f>
        <v>10</v>
      </c>
      <c r="CY12" s="135">
        <f>ROUND(IFERROR(E12/BZ12,0)*100,0)</f>
        <v>100</v>
      </c>
      <c r="CZ12" s="130" t="str">
        <f>IF((CY12=100),"30",IF(AND(CY12&lt;=99,CY12&gt;90),"20",IF(AND(CY12&lt;=90,CY12&gt;80),"10","-30")))</f>
        <v>30</v>
      </c>
      <c r="DA12" s="135">
        <f>ROUND(IFERROR(F12/(CD12+CG12),0)*100,0)</f>
        <v>100</v>
      </c>
      <c r="DB12" s="130" t="str">
        <f>IF(AND(DA12&lt;=100,DA12&gt;90),"30",IF(AND(DA12&lt;=90,DA12&gt;80),"20",IF(AND(DA12&lt;=80,DA12&gt;70),"15",IF(AND(DA12&lt;=70,DA12&gt;60),"10",IF(AND(DA12&lt;=60,DA12&gt;50),"5","0")))))</f>
        <v>30</v>
      </c>
      <c r="DC12" s="135">
        <f>ROUND(IFERROR(G12/CJ12,0)*100,0)</f>
        <v>93</v>
      </c>
      <c r="DD12" s="135" t="str">
        <f>IF(AND(DC12&lt;=100,DC12&gt;60),"30",IF(AND(DC12&lt;=60,DC12&gt;40),"20",IF(AND(DC12&lt;=40,DC12&gt;30),"15",IF(AND(DC12&lt;=30,DC12&gt;20),"10",IF(AND(DC12&lt;=20,DC12&gt;10),"5",IF(DC12=0,-30,0))))))</f>
        <v>30</v>
      </c>
      <c r="DE12" s="135">
        <f>ROUND(IFERROR(CK12/CL12*100,0),0)</f>
        <v>4</v>
      </c>
      <c r="DF12" s="130" t="str">
        <f>IF(AND(DE12&lt;=100,DE12&gt;60),"20",IF(AND(DE12&lt;=60,DE12&gt;40),"15",IF(AND(DE12&lt;=40,DE12&gt;20),"10",IF(AND(DE12&lt;=20,DE12&gt;10),"5","0"))))</f>
        <v>0</v>
      </c>
      <c r="DG12" s="135">
        <f>ROUND(IFERROR(CM12/CN12*100,0),0)</f>
        <v>44</v>
      </c>
      <c r="DH12" s="130" t="str">
        <f>IF(AND(DG12&lt;=100,DG12&gt;60),"20",IF(AND(DG12&lt;=60,DG12&gt;40),"15",IF(AND(DG12&lt;=40,DG12&gt;20),"10",IF(AND(DG12&lt;=20,DG12&gt;10),"5","0"))))</f>
        <v>15</v>
      </c>
      <c r="DI12" s="135">
        <f>ROUND(IFERROR(CO12/CP12*100,0),0)</f>
        <v>3</v>
      </c>
      <c r="DJ12" s="130" t="str">
        <f>IF(AND(DI12&lt;=100,DI12&gt;60),"20",IF(AND(DI12&lt;=60,DI12&gt;40),"15",IF(AND(DI12&lt;=40,DI12&gt;20),"10",IF(AND(DI12&lt;=20,DI12&gt;10),"5","0"))))</f>
        <v>0</v>
      </c>
      <c r="DK12" s="135">
        <f>ROUND(IFERROR(CQ12/(CQ12+CR12)*100,0),0)</f>
        <v>26</v>
      </c>
      <c r="DL12" s="130" t="str">
        <f>IF(AND(DK12&lt;=100,DK12&gt;60),"20",IF(AND(DK12&lt;=60,DK12&gt;40),"15",IF(AND(DK12&lt;=40,DK12&gt;20),"10",IF(AND(DK12&lt;=20,DK12&gt;10),"5","0"))))</f>
        <v>10</v>
      </c>
      <c r="DM12" s="135">
        <f>ROUND(IFERROR(I12/(BW12+BY12+CC12+CF12+CI12),0)*100,0)</f>
        <v>91</v>
      </c>
      <c r="DN12" s="130" t="str">
        <f>IF(AND(DM12&lt;=100,DM12&gt;80),"50",IF(AND(DM12&lt;=80,DM12&gt;60),"40",IF(AND(DM12&lt;=60,DM12&gt;40),"30",IF(AND(DM12&lt;=40,DM12&gt;20),"20",IF(AND(DM12&lt;=20,DM12&gt;10),"10",IF(AND(DM12&lt;=10,DM12&gt;=5),"5","0"))))))</f>
        <v>50</v>
      </c>
      <c r="DO12" s="135">
        <f>ROUND(IFERROR(CS12/CT12,0)*100,0)</f>
        <v>90</v>
      </c>
      <c r="DP12" s="130" t="str">
        <f>IF(AND(DO12&lt;=100,DO12&gt;80),"30",IF(AND(DO12&lt;=80,DO12&gt;60),"20",IF(AND(DO12&lt;=60,DO12&gt;50),"15",IF(AND(DO12&lt;=50,DO12&gt;40),"10","0"))))</f>
        <v>30</v>
      </c>
      <c r="DQ12" s="130">
        <f>ROUND(IFERROR(CU12/CV12,0)*100,0)</f>
        <v>39</v>
      </c>
      <c r="DR12" s="130" t="str">
        <f>IF(AND(DQ12&lt;=100,DQ12&gt;80),"30",IF(AND(DQ12&lt;=80,DQ12&gt;60),"20",IF(AND(DQ12&lt;=60,DQ12&gt;40),"15",IF(AND(DQ12&lt;=40,DQ12&gt;20),"10","0"))))</f>
        <v>10</v>
      </c>
      <c r="DS12" s="130">
        <f>CX12+CZ12+DB12+DD12+DF12+DH12+DJ12+DL12+DN12+DP12+DR12</f>
        <v>215</v>
      </c>
      <c r="DT12" s="130">
        <v>20938</v>
      </c>
      <c r="DU12" s="130">
        <v>0</v>
      </c>
      <c r="DV12" s="130">
        <v>167230</v>
      </c>
      <c r="DW12" s="130">
        <v>1095</v>
      </c>
      <c r="DX12" s="130">
        <v>49832</v>
      </c>
      <c r="DY12" s="130">
        <f>ROUND(IFERROR((DT12+DU12+DX12)/(DV12+DT12+DW12),0)*100,0)</f>
        <v>37</v>
      </c>
      <c r="DZ12" s="130" t="str">
        <f>IF(AND(DY12&lt;=100,DY12&gt;90),"50",IF(AND(DY12&lt;=90,DY12&gt;80),"45",IF(AND(DY12&lt;=80,DY12&gt;70),"40",IF(AND(DY12&lt;=70,DY12&gt;60),"35",IF(AND(DY12&lt;=60,DY12&gt;50),"30",IF(AND(DY12&lt;=50,DY12&gt;40),"25",IF(AND(DY12&lt;=40,DY12&gt;30),"20",IF(AND(DY12&lt;=30,DY12&gt;20),"15",IF(AND(DY12&lt;=20,DY12&gt;10),"10",IF(AND(DY12&lt;=10,DY12&gt;5),"5","0"))))))))))</f>
        <v>20</v>
      </c>
      <c r="EA12" s="130">
        <f>ROUND(IFERROR(DU12/DW12,0)*100,0)</f>
        <v>0</v>
      </c>
      <c r="EB12" s="130" t="str">
        <f>IF(EA12=100,"20","0")</f>
        <v>0</v>
      </c>
      <c r="EC12" s="130">
        <f>ROUND(IFERROR(DX12/DV12,0)*100,0)</f>
        <v>30</v>
      </c>
      <c r="ED12" s="130" t="str">
        <f>IF(AND(EC12&lt;=100,EC12&gt;80),"20",IF(AND(EC12&lt;=80,EC12&gt;60),"15",IF(AND(EC12&lt;=60,EC12&gt;40),"10","0")))</f>
        <v>0</v>
      </c>
      <c r="EE12" s="130">
        <f>DZ12+EB12+ED12</f>
        <v>20</v>
      </c>
      <c r="EF12" s="130">
        <f>EE12+DS12</f>
        <v>235</v>
      </c>
      <c r="EG12" s="142">
        <v>74522</v>
      </c>
      <c r="EH12" s="146">
        <v>1059564</v>
      </c>
      <c r="EI12" s="141">
        <f>ROUND(EG12/EH12*100000,0)</f>
        <v>7033</v>
      </c>
      <c r="EJ12" s="141" t="str">
        <f>IF(AND(EI12&gt;=4001,EI12&gt;=4001),"30",IF(AND(EI12&lt;=4000,EI12&gt;=3001),"20",IF(AND(EI12&lt;=3000,EI12&gt;=2001),"10",IF(AND(EI12&lt;=2000,EI12&gt;=1001),"5",IF(AND(EI12&lt;=1000,EI12&gt;=0),"0")))))</f>
        <v>30</v>
      </c>
      <c r="EK12" s="145">
        <v>17</v>
      </c>
      <c r="EL12" s="135" t="str">
        <f>IF(AND(EK12&gt;=5,EK12&gt;=5),"30",IF(AND(EK12&lt;=4,EK12&gt;=3),"20",IF(AND(EK12&lt;=2,EK12&gt;=1),"10",IF(AND(EK12=0,EK12=0),"0"))))</f>
        <v>30</v>
      </c>
      <c r="EM12" s="138">
        <v>20</v>
      </c>
      <c r="EN12" s="135">
        <f>IFERROR(ROUND(EM12/BZ12*100,0),0)</f>
        <v>21</v>
      </c>
      <c r="EO12" s="135" t="str">
        <f>IF(AND(EN12&lt;=100, EN12&gt;80),"30",IF(AND(EN12&lt;=80, EN12&gt;60),"20",IF(AND(EN12&lt;=60, EN12&gt;40),"15",IF(AND(EN12&lt;=40, EN12&gt;20),"10",IF(AND(EN12&lt;=20, EN12&gt;5),"5",IF(AND(EN12&lt;=5, EN12&gt;=0),"0"))))))</f>
        <v>10</v>
      </c>
      <c r="EP12" s="142">
        <v>31</v>
      </c>
      <c r="EQ12" s="135">
        <f>IFERROR(ROUND(EP12/BW12*100,0),0)</f>
        <v>100</v>
      </c>
      <c r="ER12" s="135">
        <f>IF(EQ12=100,10,-50)</f>
        <v>10</v>
      </c>
      <c r="ES12" s="142">
        <v>85</v>
      </c>
      <c r="ET12" s="135">
        <f>IFERROR(ROUND(ES12/BZ12*100,0),0)</f>
        <v>89</v>
      </c>
      <c r="EU12" s="135" t="str">
        <f>IF(AND(ET12&lt;=100,ET12&gt;90),"50",IF(AND(ET12&lt;=90,ET12&gt;80),"45",IF(AND(ET12&lt;=80,ET12&gt;70),"40",IF(AND(ET12&lt;=70,ET12&gt;60),"35",IF(AND(ET12&lt;=60,ET12&gt;50),"30",IF(AND(ET12&lt;=50,ET12&gt;40),"25",IF(AND(ET12&lt;=40,ET12&gt;30),"20",IF(AND(ET12&lt;=30,ET12&gt;20),"15",IF(AND(ET12&lt;=20,ET12&gt;10),"10",IF(AND(ET12&lt;=10,ET12&gt;5),"5",IF(AND(ET12&lt;=5,ET12&gt;0),"1",IF(AND(ET12&lt;=0,ET12&lt;0),"0"))))))))))))</f>
        <v>45</v>
      </c>
      <c r="EV12" s="142">
        <v>119</v>
      </c>
      <c r="EW12" s="135">
        <f>IFERROR(ROUND(EV12/(BW12+BY12)*100,0),0)</f>
        <v>94</v>
      </c>
      <c r="EX12" s="135" t="str">
        <f>IF(AND(EW12&lt;=100,EW12&gt;90),"50",IF(AND(EW12&lt;=90,EW12&gt;80),"45",IF(AND(EW12&lt;=80,EW12&gt;70),"40",IF(AND(EW12&lt;=70,EW12&gt;60),"35",IF(AND(EW12&lt;=60,EW12&gt;50),"30",IF(AND(EW12&lt;=50,EW12&gt;40),"25",IF(AND(EW12&lt;=40,EW12&gt;30),"20",IF(AND(EW12&lt;=30,EW12&gt;20),"15",IF(AND(EW12&lt;=20,EW12&gt;10),"10",IF(AND(EW12&lt;=10,EW12&gt;5),"5",IF(AND(EW12&lt;5,EW12&gt;0),"0")))))))))))</f>
        <v>50</v>
      </c>
      <c r="EY12" s="142">
        <v>0</v>
      </c>
      <c r="EZ12" s="130" t="str">
        <f>IF(AND(EY12&gt;=5,EY12&gt;=5),"30",IF(AND(EY12&lt;=4,EY12&gt;1),"20",IF(AND(EY12&lt;=1,EY12&gt;0),"10",IF(AND(EY12=0,EY12=0),"0"))))</f>
        <v>0</v>
      </c>
      <c r="FA12" s="142">
        <v>0</v>
      </c>
      <c r="FB12" s="130" t="str">
        <f>IF(AND(FA12&lt;=100,FA12&gt;80),"30",IF(AND(FA12&lt;=80,FA12&gt;60),"20",IF(AND(FA12&lt;=60,FA12&gt;40),"15",IF(AND(FA12&lt;=40,FA12&gt;20),"10",IF(AND(FA12&lt;=20,FA12&gt;=0),"0")))))</f>
        <v>0</v>
      </c>
      <c r="FC12" s="142">
        <v>9</v>
      </c>
      <c r="FD12" s="130" t="str">
        <f>IF(AND(FC12&lt;=100,FC12&gt;80),"30",IF(AND(FC12&lt;=80,FC12&gt;60),"20",IF(AND(FC12&lt;=60,FC12&gt;40),"15",IF(AND(FC12&lt;=40,FC12&gt;20),"10",IF(AND(FC12&lt;=20,FC12&gt;5),"5",IF(AND(FC12&lt;=5,FC12&gt;=0),"0"))))))</f>
        <v>5</v>
      </c>
      <c r="FE12" s="130">
        <f>EJ12+EL12+EO12</f>
        <v>70</v>
      </c>
      <c r="FF12" s="130">
        <f>ER12+EU12+EX12+EZ12+FB12+FD12</f>
        <v>110</v>
      </c>
      <c r="FG12" s="130">
        <f>FF12+FE12</f>
        <v>180</v>
      </c>
      <c r="FH12" s="143">
        <f>EF12+FG12</f>
        <v>415</v>
      </c>
      <c r="FI12" s="90"/>
      <c r="FJ12" s="86"/>
    </row>
    <row r="13" spans="1:166" ht="15.6" customHeight="1" x14ac:dyDescent="0.3">
      <c r="A13" s="43">
        <v>10</v>
      </c>
      <c r="B13" s="43" t="s">
        <v>148</v>
      </c>
      <c r="C13" s="87" t="s">
        <v>149</v>
      </c>
      <c r="D13" s="130">
        <v>27</v>
      </c>
      <c r="E13" s="130">
        <v>75</v>
      </c>
      <c r="F13" s="130">
        <v>721</v>
      </c>
      <c r="G13" s="131">
        <v>519</v>
      </c>
      <c r="H13" s="131">
        <v>145</v>
      </c>
      <c r="I13" s="130">
        <v>1126</v>
      </c>
      <c r="J13" s="131">
        <v>29</v>
      </c>
      <c r="K13" s="131">
        <v>208</v>
      </c>
      <c r="L13" s="131">
        <v>349</v>
      </c>
      <c r="M13" s="131">
        <v>363</v>
      </c>
      <c r="N13" s="131">
        <v>968</v>
      </c>
      <c r="O13" s="131">
        <v>80</v>
      </c>
      <c r="P13" s="132" t="s">
        <v>150</v>
      </c>
      <c r="Q13" s="133">
        <v>30</v>
      </c>
      <c r="R13" s="133">
        <v>260</v>
      </c>
      <c r="S13" s="133">
        <v>174</v>
      </c>
      <c r="T13" s="133">
        <v>86</v>
      </c>
      <c r="U13" s="133">
        <v>763</v>
      </c>
      <c r="V13" s="133">
        <v>80</v>
      </c>
      <c r="W13" s="133">
        <v>50</v>
      </c>
      <c r="X13" s="144" t="s">
        <v>436</v>
      </c>
      <c r="Y13" s="144">
        <v>27</v>
      </c>
      <c r="Z13" s="144">
        <v>75</v>
      </c>
      <c r="AA13" s="144">
        <v>75</v>
      </c>
      <c r="AB13" s="144">
        <v>75</v>
      </c>
      <c r="AC13" s="144">
        <v>47</v>
      </c>
      <c r="AD13" s="144">
        <v>28</v>
      </c>
      <c r="AE13" s="144">
        <v>642</v>
      </c>
      <c r="AF13" s="144">
        <v>642</v>
      </c>
      <c r="AG13" s="144">
        <v>642</v>
      </c>
      <c r="AH13" s="144">
        <v>79</v>
      </c>
      <c r="AI13" s="144">
        <v>79</v>
      </c>
      <c r="AJ13" s="144">
        <v>79</v>
      </c>
      <c r="AK13" s="144"/>
      <c r="AL13" s="135">
        <v>75</v>
      </c>
      <c r="AM13" s="135">
        <v>28</v>
      </c>
      <c r="AN13" s="135">
        <v>47</v>
      </c>
      <c r="AO13" s="135">
        <f>AP13+AQ13</f>
        <v>686</v>
      </c>
      <c r="AP13" s="135">
        <v>349</v>
      </c>
      <c r="AQ13" s="135">
        <v>337</v>
      </c>
      <c r="AR13" s="135">
        <v>268</v>
      </c>
      <c r="AS13" s="135">
        <v>51</v>
      </c>
      <c r="AT13" s="135">
        <v>217</v>
      </c>
      <c r="AU13" s="136" t="s">
        <v>437</v>
      </c>
      <c r="AV13" s="135">
        <v>119</v>
      </c>
      <c r="AW13" s="135">
        <v>119</v>
      </c>
      <c r="AX13" s="135">
        <v>119</v>
      </c>
      <c r="AY13" s="135">
        <v>176</v>
      </c>
      <c r="AZ13" s="135">
        <v>176</v>
      </c>
      <c r="BA13" s="135">
        <v>176</v>
      </c>
      <c r="BB13" s="135">
        <v>50</v>
      </c>
      <c r="BC13" s="135">
        <v>50</v>
      </c>
      <c r="BD13" s="135">
        <v>50</v>
      </c>
      <c r="BE13" s="135">
        <v>1</v>
      </c>
      <c r="BF13" s="135">
        <v>1</v>
      </c>
      <c r="BG13" s="135">
        <v>1</v>
      </c>
      <c r="BH13" s="135">
        <v>29</v>
      </c>
      <c r="BI13" s="135">
        <v>29</v>
      </c>
      <c r="BJ13" s="135">
        <v>29</v>
      </c>
      <c r="BK13" s="135">
        <v>196</v>
      </c>
      <c r="BL13" s="135">
        <v>65</v>
      </c>
      <c r="BM13" s="135">
        <v>196</v>
      </c>
      <c r="BN13" s="135">
        <v>182</v>
      </c>
      <c r="BO13" s="135">
        <v>52</v>
      </c>
      <c r="BP13" s="135">
        <v>182</v>
      </c>
      <c r="BQ13" s="142">
        <v>2</v>
      </c>
      <c r="BR13" s="145">
        <v>2</v>
      </c>
      <c r="BS13" s="145">
        <v>2</v>
      </c>
      <c r="BT13" s="145">
        <v>10</v>
      </c>
      <c r="BU13" s="145">
        <v>6</v>
      </c>
      <c r="BV13" s="145">
        <v>10</v>
      </c>
      <c r="BW13" s="130">
        <f>Y13</f>
        <v>27</v>
      </c>
      <c r="BX13" s="130">
        <f>Z13</f>
        <v>75</v>
      </c>
      <c r="BY13" s="130">
        <f>AA13</f>
        <v>75</v>
      </c>
      <c r="BZ13" s="130">
        <f>AB13</f>
        <v>75</v>
      </c>
      <c r="CA13" s="130">
        <f>AD13</f>
        <v>28</v>
      </c>
      <c r="CB13" s="130">
        <f>AE13</f>
        <v>642</v>
      </c>
      <c r="CC13" s="130">
        <f>AF13</f>
        <v>642</v>
      </c>
      <c r="CD13" s="130">
        <f>AG13</f>
        <v>642</v>
      </c>
      <c r="CE13" s="130">
        <f>AH13</f>
        <v>79</v>
      </c>
      <c r="CF13" s="130">
        <f>AI13</f>
        <v>79</v>
      </c>
      <c r="CG13" s="130">
        <f>AJ13</f>
        <v>79</v>
      </c>
      <c r="CH13" s="130">
        <f>IFERROR(AV13+AY13+BB13+BE13+BH13+BK13+BN13+BQ13+BT13,0)</f>
        <v>765</v>
      </c>
      <c r="CI13" s="130">
        <f>IFERROR(AW13+AZ13+BC13+BF13+BI13+BL13+BO13+BR13+BU13,0)</f>
        <v>500</v>
      </c>
      <c r="CJ13" s="130">
        <f>IFERROR(AX13+BA13+BD13+BG13+BJ13+BM13+BP13+BS13+BV13,0)</f>
        <v>765</v>
      </c>
      <c r="CK13" s="135">
        <v>41</v>
      </c>
      <c r="CL13" s="135">
        <v>1391</v>
      </c>
      <c r="CM13" s="135">
        <v>19</v>
      </c>
      <c r="CN13" s="135">
        <v>1392</v>
      </c>
      <c r="CO13" s="135">
        <v>5783</v>
      </c>
      <c r="CP13" s="135">
        <v>21249</v>
      </c>
      <c r="CQ13" s="135">
        <v>3364</v>
      </c>
      <c r="CR13" s="135">
        <v>5171</v>
      </c>
      <c r="CS13" s="135">
        <v>13698</v>
      </c>
      <c r="CT13" s="135">
        <v>14580</v>
      </c>
      <c r="CU13" s="139">
        <v>1200</v>
      </c>
      <c r="CV13" s="140">
        <v>3081</v>
      </c>
      <c r="CW13" s="135">
        <f>ROUND(IFERROR(D13/BW13,0)*100,0)</f>
        <v>100</v>
      </c>
      <c r="CX13" s="130">
        <f>IF(CW13=100,10,-50)</f>
        <v>10</v>
      </c>
      <c r="CY13" s="135">
        <f>ROUND(IFERROR(E13/BZ13,0)*100,0)</f>
        <v>100</v>
      </c>
      <c r="CZ13" s="130" t="str">
        <f>IF((CY13=100),"30",IF(AND(CY13&lt;=99,CY13&gt;90),"20",IF(AND(CY13&lt;=90,CY13&gt;80),"10","-30")))</f>
        <v>30</v>
      </c>
      <c r="DA13" s="135">
        <f>ROUND(IFERROR(F13/(CD13+CG13),0)*100,0)</f>
        <v>100</v>
      </c>
      <c r="DB13" s="130" t="str">
        <f>IF(AND(DA13&lt;=100,DA13&gt;90),"30",IF(AND(DA13&lt;=90,DA13&gt;80),"20",IF(AND(DA13&lt;=80,DA13&gt;70),"15",IF(AND(DA13&lt;=70,DA13&gt;60),"10",IF(AND(DA13&lt;=60,DA13&gt;50),"5","0")))))</f>
        <v>30</v>
      </c>
      <c r="DC13" s="135">
        <f>ROUND(IFERROR(G13/CJ13,0)*100,0)</f>
        <v>68</v>
      </c>
      <c r="DD13" s="135" t="str">
        <f>IF(AND(DC13&lt;=100,DC13&gt;60),"30",IF(AND(DC13&lt;=60,DC13&gt;40),"20",IF(AND(DC13&lt;=40,DC13&gt;30),"15",IF(AND(DC13&lt;=30,DC13&gt;20),"10",IF(AND(DC13&lt;=20,DC13&gt;10),"5",IF(DC13=0,-30,0))))))</f>
        <v>30</v>
      </c>
      <c r="DE13" s="135">
        <f>ROUND(IFERROR(CK13/CL13*100,0),0)</f>
        <v>3</v>
      </c>
      <c r="DF13" s="130" t="str">
        <f>IF(AND(DE13&lt;=100,DE13&gt;60),"20",IF(AND(DE13&lt;=60,DE13&gt;40),"15",IF(AND(DE13&lt;=40,DE13&gt;20),"10",IF(AND(DE13&lt;=20,DE13&gt;10),"5","0"))))</f>
        <v>0</v>
      </c>
      <c r="DG13" s="135">
        <f>ROUND(IFERROR(CM13/CN13*100,0),0)</f>
        <v>1</v>
      </c>
      <c r="DH13" s="130" t="str">
        <f>IF(AND(DG13&lt;=100,DG13&gt;60),"20",IF(AND(DG13&lt;=60,DG13&gt;40),"15",IF(AND(DG13&lt;=40,DG13&gt;20),"10",IF(AND(DG13&lt;=20,DG13&gt;10),"5","0"))))</f>
        <v>0</v>
      </c>
      <c r="DI13" s="135">
        <f>ROUND(IFERROR(CO13/CP13*100,0),0)</f>
        <v>27</v>
      </c>
      <c r="DJ13" s="130" t="str">
        <f>IF(AND(DI13&lt;=100,DI13&gt;60),"20",IF(AND(DI13&lt;=60,DI13&gt;40),"15",IF(AND(DI13&lt;=40,DI13&gt;20),"10",IF(AND(DI13&lt;=20,DI13&gt;10),"5","0"))))</f>
        <v>10</v>
      </c>
      <c r="DK13" s="135">
        <f>ROUND(IFERROR(CQ13/(CQ13+CR13)*100,0),0)</f>
        <v>39</v>
      </c>
      <c r="DL13" s="130" t="str">
        <f>IF(AND(DK13&lt;=100,DK13&gt;60),"20",IF(AND(DK13&lt;=60,DK13&gt;40),"15",IF(AND(DK13&lt;=40,DK13&gt;20),"10",IF(AND(DK13&lt;=20,DK13&gt;10),"5","0"))))</f>
        <v>10</v>
      </c>
      <c r="DM13" s="135">
        <f>ROUND(IFERROR(I13/(BW13+BY13+CC13+CF13+CI13),0)*100,0)</f>
        <v>85</v>
      </c>
      <c r="DN13" s="130" t="str">
        <f>IF(AND(DM13&lt;=100,DM13&gt;80),"50",IF(AND(DM13&lt;=80,DM13&gt;60),"40",IF(AND(DM13&lt;=60,DM13&gt;40),"30",IF(AND(DM13&lt;=40,DM13&gt;20),"20",IF(AND(DM13&lt;=20,DM13&gt;10),"10",IF(AND(DM13&lt;=10,DM13&gt;=5),"5","0"))))))</f>
        <v>50</v>
      </c>
      <c r="DO13" s="135">
        <f>ROUND(IFERROR(CS13/CT13,0)*100,0)</f>
        <v>94</v>
      </c>
      <c r="DP13" s="130" t="str">
        <f>IF(AND(DO13&lt;=100,DO13&gt;80),"30",IF(AND(DO13&lt;=80,DO13&gt;60),"20",IF(AND(DO13&lt;=60,DO13&gt;50),"15",IF(AND(DO13&lt;=50,DO13&gt;40),"10","0"))))</f>
        <v>30</v>
      </c>
      <c r="DQ13" s="130">
        <f>ROUND(IFERROR(CU13/CV13,0)*100,0)</f>
        <v>39</v>
      </c>
      <c r="DR13" s="130" t="str">
        <f>IF(AND(DQ13&lt;=100,DQ13&gt;80),"30",IF(AND(DQ13&lt;=80,DQ13&gt;60),"20",IF(AND(DQ13&lt;=60,DQ13&gt;40),"15",IF(AND(DQ13&lt;=40,DQ13&gt;20),"10","0"))))</f>
        <v>10</v>
      </c>
      <c r="DS13" s="130">
        <f>CX13+CZ13+DB13+DD13+DF13+DH13+DJ13+DL13+DN13+DP13+DR13</f>
        <v>210</v>
      </c>
      <c r="DT13" s="130">
        <v>14779</v>
      </c>
      <c r="DU13" s="130">
        <v>0</v>
      </c>
      <c r="DV13" s="130">
        <v>149341</v>
      </c>
      <c r="DW13" s="130">
        <v>0</v>
      </c>
      <c r="DX13" s="130">
        <v>24295</v>
      </c>
      <c r="DY13" s="130">
        <f>ROUND(IFERROR((DT13+DU13+DX13)/(DV13+DT13+DW13),0)*100,0)</f>
        <v>24</v>
      </c>
      <c r="DZ13" s="130" t="str">
        <f>IF(AND(DY13&lt;=100,DY13&gt;90),"50",IF(AND(DY13&lt;=90,DY13&gt;80),"45",IF(AND(DY13&lt;=80,DY13&gt;70),"40",IF(AND(DY13&lt;=70,DY13&gt;60),"35",IF(AND(DY13&lt;=60,DY13&gt;50),"30",IF(AND(DY13&lt;=50,DY13&gt;40),"25",IF(AND(DY13&lt;=40,DY13&gt;30),"20",IF(AND(DY13&lt;=30,DY13&gt;20),"15",IF(AND(DY13&lt;=20,DY13&gt;10),"10",IF(AND(DY13&lt;=10,DY13&gt;5),"5","0"))))))))))</f>
        <v>15</v>
      </c>
      <c r="EA13" s="130">
        <v>100</v>
      </c>
      <c r="EB13" s="130" t="str">
        <f>IF(EA13=100,"20","0")</f>
        <v>20</v>
      </c>
      <c r="EC13" s="130">
        <f>ROUND(IFERROR(DX13/DV13,0)*100,0)</f>
        <v>16</v>
      </c>
      <c r="ED13" s="130" t="str">
        <f>IF(AND(EC13&lt;=100,EC13&gt;80),"20",IF(AND(EC13&lt;=80,EC13&gt;60),"15",IF(AND(EC13&lt;=60,EC13&gt;40),"10","0")))</f>
        <v>0</v>
      </c>
      <c r="EE13" s="130">
        <f>DZ13+EB13+ED13</f>
        <v>35</v>
      </c>
      <c r="EF13" s="130">
        <f>EE13+DS13</f>
        <v>245</v>
      </c>
      <c r="EG13" s="142">
        <v>78279</v>
      </c>
      <c r="EH13" s="146">
        <v>960014</v>
      </c>
      <c r="EI13" s="141">
        <f>ROUND(EG13/EH13*100000,0)</f>
        <v>8154</v>
      </c>
      <c r="EJ13" s="141" t="str">
        <f>IF(AND(EI13&gt;=4001,EI13&gt;=4001),"30",IF(AND(EI13&lt;=4000,EI13&gt;=3001),"20",IF(AND(EI13&lt;=3000,EI13&gt;=2001),"10",IF(AND(EI13&lt;=2000,EI13&gt;=1001),"5",IF(AND(EI13&lt;=1000,EI13&gt;=0),"0")))))</f>
        <v>30</v>
      </c>
      <c r="EK13" s="145">
        <v>4</v>
      </c>
      <c r="EL13" s="135" t="str">
        <f>IF(AND(EK13&gt;=5,EK13&gt;=5),"30",IF(AND(EK13&lt;=4,EK13&gt;=3),"20",IF(AND(EK13&lt;=2,EK13&gt;=1),"10",IF(AND(EK13=0,EK13=0),"0"))))</f>
        <v>20</v>
      </c>
      <c r="EM13" s="138">
        <v>33</v>
      </c>
      <c r="EN13" s="135">
        <f>IFERROR(ROUND(EM13/BZ13*100,0),0)</f>
        <v>44</v>
      </c>
      <c r="EO13" s="135" t="str">
        <f>IF(AND(EN13&lt;=100, EN13&gt;80),"30",IF(AND(EN13&lt;=80, EN13&gt;60),"20",IF(AND(EN13&lt;=60, EN13&gt;40),"15",IF(AND(EN13&lt;=40, EN13&gt;20),"10",IF(AND(EN13&lt;=20, EN13&gt;5),"5",IF(AND(EN13&lt;=5, EN13&gt;=0),"0"))))))</f>
        <v>15</v>
      </c>
      <c r="EP13" s="142">
        <v>27</v>
      </c>
      <c r="EQ13" s="135">
        <f>IFERROR(ROUND(EP13/BW13*100,0),0)</f>
        <v>100</v>
      </c>
      <c r="ER13" s="135">
        <f>IF(EQ13=100,10,-50)</f>
        <v>10</v>
      </c>
      <c r="ES13" s="142">
        <v>74</v>
      </c>
      <c r="ET13" s="135">
        <f>IFERROR(ROUND(ES13/BZ13*100,0),0)</f>
        <v>99</v>
      </c>
      <c r="EU13" s="135" t="str">
        <f>IF(AND(ET13&lt;=100,ET13&gt;90),"50",IF(AND(ET13&lt;=90,ET13&gt;80),"45",IF(AND(ET13&lt;=80,ET13&gt;70),"40",IF(AND(ET13&lt;=70,ET13&gt;60),"35",IF(AND(ET13&lt;=60,ET13&gt;50),"30",IF(AND(ET13&lt;=50,ET13&gt;40),"25",IF(AND(ET13&lt;=40,ET13&gt;30),"20",IF(AND(ET13&lt;=30,ET13&gt;20),"15",IF(AND(ET13&lt;=20,ET13&gt;10),"10",IF(AND(ET13&lt;=10,ET13&gt;5),"5",IF(AND(ET13&lt;=5,ET13&gt;0),"1",IF(AND(ET13&lt;=0,ET13&lt;0),"0"))))))))))))</f>
        <v>50</v>
      </c>
      <c r="EV13" s="142">
        <v>102</v>
      </c>
      <c r="EW13" s="135">
        <f>IFERROR(ROUND(EV13/(BW13+BY13)*100,0),0)</f>
        <v>100</v>
      </c>
      <c r="EX13" s="135" t="str">
        <f>IF(AND(EW13&lt;=100,EW13&gt;90),"50",IF(AND(EW13&lt;=90,EW13&gt;80),"45",IF(AND(EW13&lt;=80,EW13&gt;70),"40",IF(AND(EW13&lt;=70,EW13&gt;60),"35",IF(AND(EW13&lt;=60,EW13&gt;50),"30",IF(AND(EW13&lt;=50,EW13&gt;40),"25",IF(AND(EW13&lt;=40,EW13&gt;30),"20",IF(AND(EW13&lt;=30,EW13&gt;20),"15",IF(AND(EW13&lt;=20,EW13&gt;10),"10",IF(AND(EW13&lt;=10,EW13&gt;5),"5",IF(AND(EW13&lt;5,EW13&gt;0),"0")))))))))))</f>
        <v>50</v>
      </c>
      <c r="EY13" s="142">
        <v>32</v>
      </c>
      <c r="EZ13" s="130" t="str">
        <f>IF(AND(EY13&gt;=5,EY13&gt;=5),"30",IF(AND(EY13&lt;=4,EY13&gt;1),"20",IF(AND(EY13&lt;=1,EY13&gt;0),"10",IF(AND(EY13=0,EY13=0),"0"))))</f>
        <v>30</v>
      </c>
      <c r="FA13" s="142">
        <v>0</v>
      </c>
      <c r="FB13" s="130" t="str">
        <f>IF(AND(FA13&lt;=100,FA13&gt;80),"30",IF(AND(FA13&lt;=80,FA13&gt;60),"20",IF(AND(FA13&lt;=60,FA13&gt;40),"15",IF(AND(FA13&lt;=40,FA13&gt;20),"10",IF(AND(FA13&lt;=20,FA13&gt;=0),"0")))))</f>
        <v>0</v>
      </c>
      <c r="FC13" s="142">
        <v>23</v>
      </c>
      <c r="FD13" s="130" t="str">
        <f>IF(AND(FC13&lt;=100,FC13&gt;80),"30",IF(AND(FC13&lt;=80,FC13&gt;60),"20",IF(AND(FC13&lt;=60,FC13&gt;40),"15",IF(AND(FC13&lt;=40,FC13&gt;20),"10",IF(AND(FC13&lt;=20,FC13&gt;5),"5",IF(AND(FC13&lt;=5,FC13&gt;=0),"0"))))))</f>
        <v>10</v>
      </c>
      <c r="FE13" s="130">
        <f>EJ13+EL13+EO13</f>
        <v>65</v>
      </c>
      <c r="FF13" s="130">
        <f>ER13+EU13+EX13+EZ13+FB13+FD13</f>
        <v>150</v>
      </c>
      <c r="FG13" s="130">
        <f>FF13+FE13</f>
        <v>215</v>
      </c>
      <c r="FH13" s="143">
        <f>EF13+FG13</f>
        <v>460</v>
      </c>
      <c r="FI13" s="90"/>
      <c r="FJ13" s="86"/>
    </row>
    <row r="14" spans="1:166" ht="15.6" customHeight="1" x14ac:dyDescent="0.3">
      <c r="A14" s="43">
        <v>11</v>
      </c>
      <c r="B14" s="43" t="s">
        <v>122</v>
      </c>
      <c r="C14" s="87" t="s">
        <v>151</v>
      </c>
      <c r="D14" s="130">
        <v>31</v>
      </c>
      <c r="E14" s="130">
        <v>458</v>
      </c>
      <c r="F14" s="130">
        <v>1165</v>
      </c>
      <c r="G14" s="131">
        <v>369</v>
      </c>
      <c r="H14" s="131">
        <v>244</v>
      </c>
      <c r="I14" s="130">
        <v>1194</v>
      </c>
      <c r="J14" s="131">
        <v>29</v>
      </c>
      <c r="K14" s="131">
        <v>479</v>
      </c>
      <c r="L14" s="131">
        <v>765</v>
      </c>
      <c r="M14" s="131">
        <v>423</v>
      </c>
      <c r="N14" s="131">
        <v>592</v>
      </c>
      <c r="O14" s="131">
        <v>62</v>
      </c>
      <c r="P14" s="132" t="s">
        <v>152</v>
      </c>
      <c r="Q14" s="133">
        <v>30</v>
      </c>
      <c r="R14" s="133">
        <v>478</v>
      </c>
      <c r="S14" s="133">
        <v>444</v>
      </c>
      <c r="T14" s="133">
        <v>34</v>
      </c>
      <c r="U14" s="133">
        <v>1557</v>
      </c>
      <c r="V14" s="133">
        <v>101</v>
      </c>
      <c r="W14" s="133">
        <v>86</v>
      </c>
      <c r="X14" s="144" t="s">
        <v>460</v>
      </c>
      <c r="Y14" s="134"/>
      <c r="Z14" s="134"/>
      <c r="AA14" s="134"/>
      <c r="AB14" s="134"/>
      <c r="AC14" s="134"/>
      <c r="AD14" s="134"/>
      <c r="AE14" s="134">
        <v>1135</v>
      </c>
      <c r="AF14" s="134"/>
      <c r="AG14" s="134"/>
      <c r="AH14" s="134">
        <v>87</v>
      </c>
      <c r="AI14" s="134"/>
      <c r="AJ14" s="134"/>
      <c r="AK14" s="134"/>
      <c r="AL14" s="135">
        <v>476</v>
      </c>
      <c r="AM14" s="135">
        <v>34</v>
      </c>
      <c r="AN14" s="135">
        <v>442</v>
      </c>
      <c r="AO14" s="135">
        <f>AP14+AQ14</f>
        <v>1153</v>
      </c>
      <c r="AP14" s="135">
        <v>433</v>
      </c>
      <c r="AQ14" s="135">
        <v>720</v>
      </c>
      <c r="AR14" s="135">
        <v>491</v>
      </c>
      <c r="AS14" s="135">
        <v>76</v>
      </c>
      <c r="AT14" s="135">
        <v>415</v>
      </c>
      <c r="AU14" s="136" t="s">
        <v>461</v>
      </c>
      <c r="AV14" s="135">
        <v>103</v>
      </c>
      <c r="AW14" s="135">
        <v>103</v>
      </c>
      <c r="AX14" s="135">
        <v>103</v>
      </c>
      <c r="AY14" s="135">
        <v>206</v>
      </c>
      <c r="AZ14" s="135">
        <v>188</v>
      </c>
      <c r="BA14" s="135">
        <v>200</v>
      </c>
      <c r="BB14" s="135">
        <v>46</v>
      </c>
      <c r="BC14" s="135">
        <v>46</v>
      </c>
      <c r="BD14" s="135">
        <v>46</v>
      </c>
      <c r="BE14" s="135">
        <v>36</v>
      </c>
      <c r="BF14" s="135">
        <v>0</v>
      </c>
      <c r="BG14" s="135">
        <v>36</v>
      </c>
      <c r="BH14" s="135">
        <v>1</v>
      </c>
      <c r="BI14" s="135">
        <v>1</v>
      </c>
      <c r="BJ14" s="135">
        <v>1</v>
      </c>
      <c r="BK14" s="135">
        <v>230</v>
      </c>
      <c r="BL14" s="135">
        <v>19</v>
      </c>
      <c r="BM14" s="135">
        <v>230</v>
      </c>
      <c r="BN14" s="135">
        <v>51</v>
      </c>
      <c r="BO14" s="135">
        <v>28</v>
      </c>
      <c r="BP14" s="135">
        <v>51</v>
      </c>
      <c r="BQ14" s="142">
        <v>3</v>
      </c>
      <c r="BR14" s="145">
        <v>3</v>
      </c>
      <c r="BS14" s="145">
        <v>3</v>
      </c>
      <c r="BT14" s="145">
        <v>5</v>
      </c>
      <c r="BU14" s="145">
        <v>1</v>
      </c>
      <c r="BV14" s="145">
        <v>5</v>
      </c>
      <c r="BW14" s="130">
        <v>31</v>
      </c>
      <c r="BX14" s="130">
        <f>AL14</f>
        <v>476</v>
      </c>
      <c r="BY14" s="130">
        <f>BX14</f>
        <v>476</v>
      </c>
      <c r="BZ14" s="130">
        <f>BX14</f>
        <v>476</v>
      </c>
      <c r="CA14" s="130">
        <f>AM14</f>
        <v>34</v>
      </c>
      <c r="CB14" s="130">
        <f>AE14</f>
        <v>1135</v>
      </c>
      <c r="CC14" s="130">
        <f>CB14</f>
        <v>1135</v>
      </c>
      <c r="CD14" s="130">
        <f>CB14</f>
        <v>1135</v>
      </c>
      <c r="CE14" s="130">
        <f>AH14</f>
        <v>87</v>
      </c>
      <c r="CF14" s="130">
        <f>CE14</f>
        <v>87</v>
      </c>
      <c r="CG14" s="130">
        <f>CE14</f>
        <v>87</v>
      </c>
      <c r="CH14" s="130">
        <f>IFERROR(AV14+AY14+BB14+BE14+BH14+BK14+BN14+BQ14+BT14,0)</f>
        <v>681</v>
      </c>
      <c r="CI14" s="130">
        <f>IFERROR(AW14+AZ14+BC14+BF14+BI14+BL14+BO14+BR14+BU14,0)</f>
        <v>389</v>
      </c>
      <c r="CJ14" s="130">
        <f>IFERROR(AX14+BA14+BD14+BG14+BJ14+BM14+BP14+BS14+BV14,0)</f>
        <v>675</v>
      </c>
      <c r="CK14" s="135">
        <v>743</v>
      </c>
      <c r="CL14" s="135">
        <v>2509</v>
      </c>
      <c r="CM14" s="135">
        <v>1861</v>
      </c>
      <c r="CN14" s="135">
        <v>2510</v>
      </c>
      <c r="CO14" s="135">
        <v>70</v>
      </c>
      <c r="CP14" s="135">
        <v>53554</v>
      </c>
      <c r="CQ14" s="135">
        <v>3769</v>
      </c>
      <c r="CR14" s="135">
        <v>21264</v>
      </c>
      <c r="CS14" s="135">
        <v>32423</v>
      </c>
      <c r="CT14" s="135">
        <v>38520</v>
      </c>
      <c r="CU14" s="139">
        <v>2593</v>
      </c>
      <c r="CV14" s="140">
        <v>6564</v>
      </c>
      <c r="CW14" s="135">
        <f>ROUND(IFERROR(D14/BW14,0)*100,0)</f>
        <v>100</v>
      </c>
      <c r="CX14" s="130">
        <f>IF(CW14=100,10,-50)</f>
        <v>10</v>
      </c>
      <c r="CY14" s="135">
        <f>ROUND(IFERROR(E14/BZ14,0)*100,0)</f>
        <v>96</v>
      </c>
      <c r="CZ14" s="130" t="str">
        <f>IF((CY14=100),"30",IF(AND(CY14&lt;=99,CY14&gt;90),"20",IF(AND(CY14&lt;=90,CY14&gt;80),"10","-30")))</f>
        <v>20</v>
      </c>
      <c r="DA14" s="135">
        <f>ROUND(IFERROR(F14/(CD14+CG14),0)*100,0)</f>
        <v>95</v>
      </c>
      <c r="DB14" s="130" t="str">
        <f>IF(AND(DA14&lt;=100,DA14&gt;90),"30",IF(AND(DA14&lt;=90,DA14&gt;80),"20",IF(AND(DA14&lt;=80,DA14&gt;70),"15",IF(AND(DA14&lt;=70,DA14&gt;60),"10",IF(AND(DA14&lt;=60,DA14&gt;50),"5","0")))))</f>
        <v>30</v>
      </c>
      <c r="DC14" s="135">
        <f>ROUND(IFERROR(G14/CJ14,0)*100,0)</f>
        <v>55</v>
      </c>
      <c r="DD14" s="135" t="str">
        <f>IF(AND(DC14&lt;=100,DC14&gt;60),"30",IF(AND(DC14&lt;=60,DC14&gt;40),"20",IF(AND(DC14&lt;=40,DC14&gt;30),"15",IF(AND(DC14&lt;=30,DC14&gt;20),"10",IF(AND(DC14&lt;=20,DC14&gt;10),"5",IF(DC14=0,-30,0))))))</f>
        <v>20</v>
      </c>
      <c r="DE14" s="135">
        <f>ROUND(IFERROR(CK14/CL14*100,0),0)</f>
        <v>30</v>
      </c>
      <c r="DF14" s="130" t="str">
        <f>IF(AND(DE14&lt;=100,DE14&gt;60),"20",IF(AND(DE14&lt;=60,DE14&gt;40),"15",IF(AND(DE14&lt;=40,DE14&gt;20),"10",IF(AND(DE14&lt;=20,DE14&gt;10),"5","0"))))</f>
        <v>10</v>
      </c>
      <c r="DG14" s="135">
        <f>ROUND(IFERROR(CM14/CN14*100,0),0)</f>
        <v>74</v>
      </c>
      <c r="DH14" s="130" t="str">
        <f>IF(AND(DG14&lt;=100,DG14&gt;60),"20",IF(AND(DG14&lt;=60,DG14&gt;40),"15",IF(AND(DG14&lt;=40,DG14&gt;20),"10",IF(AND(DG14&lt;=20,DG14&gt;10),"5","0"))))</f>
        <v>20</v>
      </c>
      <c r="DI14" s="135">
        <f>ROUND(IFERROR(CO14/CP14*100,0),0)</f>
        <v>0</v>
      </c>
      <c r="DJ14" s="130" t="str">
        <f>IF(AND(DI14&lt;=100,DI14&gt;60),"20",IF(AND(DI14&lt;=60,DI14&gt;40),"15",IF(AND(DI14&lt;=40,DI14&gt;20),"10",IF(AND(DI14&lt;=20,DI14&gt;10),"5","0"))))</f>
        <v>0</v>
      </c>
      <c r="DK14" s="135">
        <f>ROUND(IFERROR(CQ14/(CQ14+CR14)*100,0),0)</f>
        <v>15</v>
      </c>
      <c r="DL14" s="130" t="str">
        <f>IF(AND(DK14&lt;=100,DK14&gt;60),"20",IF(AND(DK14&lt;=60,DK14&gt;40),"15",IF(AND(DK14&lt;=40,DK14&gt;20),"10",IF(AND(DK14&lt;=20,DK14&gt;10),"5","0"))))</f>
        <v>5</v>
      </c>
      <c r="DM14" s="135">
        <f>ROUND(IFERROR(I14/(BW14+BY14+CC14+CF14+CI14),0)*100,0)</f>
        <v>56</v>
      </c>
      <c r="DN14" s="130" t="str">
        <f>IF(AND(DM14&lt;=100,DM14&gt;80),"50",IF(AND(DM14&lt;=80,DM14&gt;60),"40",IF(AND(DM14&lt;=60,DM14&gt;40),"30",IF(AND(DM14&lt;=40,DM14&gt;20),"20",IF(AND(DM14&lt;=20,DM14&gt;10),"10",IF(AND(DM14&lt;=10,DM14&gt;=5),"5","0"))))))</f>
        <v>30</v>
      </c>
      <c r="DO14" s="135">
        <f>ROUND(IFERROR(CS14/CT14,0)*100,0)</f>
        <v>84</v>
      </c>
      <c r="DP14" s="130" t="str">
        <f>IF(AND(DO14&lt;=100,DO14&gt;80),"30",IF(AND(DO14&lt;=80,DO14&gt;60),"20",IF(AND(DO14&lt;=60,DO14&gt;50),"15",IF(AND(DO14&lt;=50,DO14&gt;40),"10","0"))))</f>
        <v>30</v>
      </c>
      <c r="DQ14" s="130">
        <f>ROUND(IFERROR(CU14/CV14,0)*100,0)</f>
        <v>40</v>
      </c>
      <c r="DR14" s="130" t="str">
        <f>IF(AND(DQ14&lt;=100,DQ14&gt;80),"30",IF(AND(DQ14&lt;=80,DQ14&gt;60),"20",IF(AND(DQ14&lt;=60,DQ14&gt;40),"15",IF(AND(DQ14&lt;=40,DQ14&gt;20),"10","0"))))</f>
        <v>10</v>
      </c>
      <c r="DS14" s="130">
        <f>CX14+CZ14+DB14+DD14+DF14+DH14+DJ14+DL14+DN14+DP14+DR14</f>
        <v>185</v>
      </c>
      <c r="DT14" s="130">
        <v>40525</v>
      </c>
      <c r="DU14" s="130">
        <v>0</v>
      </c>
      <c r="DV14" s="130">
        <v>253044</v>
      </c>
      <c r="DW14" s="130">
        <v>0</v>
      </c>
      <c r="DX14" s="130">
        <v>106</v>
      </c>
      <c r="DY14" s="130">
        <f>ROUND(IFERROR((DT14+DU14+DX14)/(DV14+DT14+DW14),0)*100,0)</f>
        <v>14</v>
      </c>
      <c r="DZ14" s="130" t="str">
        <f>IF(AND(DY14&lt;=100,DY14&gt;90),"50",IF(AND(DY14&lt;=90,DY14&gt;80),"45",IF(AND(DY14&lt;=80,DY14&gt;70),"40",IF(AND(DY14&lt;=70,DY14&gt;60),"35",IF(AND(DY14&lt;=60,DY14&gt;50),"30",IF(AND(DY14&lt;=50,DY14&gt;40),"25",IF(AND(DY14&lt;=40,DY14&gt;30),"20",IF(AND(DY14&lt;=30,DY14&gt;20),"15",IF(AND(DY14&lt;=20,DY14&gt;10),"10",IF(AND(DY14&lt;=10,DY14&gt;5),"5","0"))))))))))</f>
        <v>10</v>
      </c>
      <c r="EA14" s="130">
        <v>100</v>
      </c>
      <c r="EB14" s="130" t="str">
        <f>IF(EA14=100,"20","0")</f>
        <v>20</v>
      </c>
      <c r="EC14" s="130">
        <f>ROUND(IFERROR(DX14/DV14,0)*100,0)</f>
        <v>0</v>
      </c>
      <c r="ED14" s="130" t="str">
        <f>IF(AND(EC14&lt;=100,EC14&gt;80),"20",IF(AND(EC14&lt;=80,EC14&gt;60),"15",IF(AND(EC14&lt;=60,EC14&gt;40),"10","0")))</f>
        <v>0</v>
      </c>
      <c r="EE14" s="130">
        <f>DZ14+EB14+ED14</f>
        <v>30</v>
      </c>
      <c r="EF14" s="130">
        <f>EE14+DS14</f>
        <v>215</v>
      </c>
      <c r="EG14" s="142">
        <v>60809</v>
      </c>
      <c r="EH14" s="146">
        <v>1995880</v>
      </c>
      <c r="EI14" s="141">
        <f>ROUND(EG14/EH14*100000,0)</f>
        <v>3047</v>
      </c>
      <c r="EJ14" s="141" t="str">
        <f>IF(AND(EI14&gt;=4001,EI14&gt;=4001),"30",IF(AND(EI14&lt;=4000,EI14&gt;=3001),"20",IF(AND(EI14&lt;=3000,EI14&gt;=2001),"10",IF(AND(EI14&lt;=2000,EI14&gt;=1001),"5",IF(AND(EI14&lt;=1000,EI14&gt;=0),"0")))))</f>
        <v>20</v>
      </c>
      <c r="EK14" s="145">
        <v>16</v>
      </c>
      <c r="EL14" s="135" t="str">
        <f>IF(AND(EK14&gt;=5,EK14&gt;=5),"30",IF(AND(EK14&lt;=4,EK14&gt;=3),"20",IF(AND(EK14&lt;=2,EK14&gt;=1),"10",IF(AND(EK14=0,EK14=0),"0"))))</f>
        <v>30</v>
      </c>
      <c r="EM14" s="138">
        <v>7</v>
      </c>
      <c r="EN14" s="135">
        <f>IFERROR(ROUND(EM14/BZ14*100,0),0)</f>
        <v>1</v>
      </c>
      <c r="EO14" s="135" t="str">
        <f>IF(AND(EN14&lt;=100, EN14&gt;80),"30",IF(AND(EN14&lt;=80, EN14&gt;60),"20",IF(AND(EN14&lt;=60, EN14&gt;40),"15",IF(AND(EN14&lt;=40, EN14&gt;20),"10",IF(AND(EN14&lt;=20, EN14&gt;5),"5",IF(AND(EN14&lt;=5, EN14&gt;=0),"0"))))))</f>
        <v>0</v>
      </c>
      <c r="EP14" s="142">
        <v>31</v>
      </c>
      <c r="EQ14" s="135">
        <f>IFERROR(ROUND(EP14/BW14*100,0),0)</f>
        <v>100</v>
      </c>
      <c r="ER14" s="135">
        <f>IF(EQ14=100,10,-50)</f>
        <v>10</v>
      </c>
      <c r="ES14" s="142">
        <v>223</v>
      </c>
      <c r="ET14" s="135">
        <f>IFERROR(ROUND(ES14/BZ14*100,0),0)</f>
        <v>47</v>
      </c>
      <c r="EU14" s="135" t="str">
        <f>IF(AND(ET14&lt;=100,ET14&gt;90),"50",IF(AND(ET14&lt;=90,ET14&gt;80),"45",IF(AND(ET14&lt;=80,ET14&gt;70),"40",IF(AND(ET14&lt;=70,ET14&gt;60),"35",IF(AND(ET14&lt;=60,ET14&gt;50),"30",IF(AND(ET14&lt;=50,ET14&gt;40),"25",IF(AND(ET14&lt;=40,ET14&gt;30),"20",IF(AND(ET14&lt;=30,ET14&gt;20),"15",IF(AND(ET14&lt;=20,ET14&gt;10),"10",IF(AND(ET14&lt;=10,ET14&gt;5),"5",IF(AND(ET14&lt;=5,ET14&gt;0),"1",IF(AND(ET14&lt;=0,ET14&lt;0),"0"))))))))))))</f>
        <v>25</v>
      </c>
      <c r="EV14" s="142">
        <v>506</v>
      </c>
      <c r="EW14" s="135">
        <f>IFERROR(ROUND(EV14/(BW14+BY14)*100,0),0)</f>
        <v>100</v>
      </c>
      <c r="EX14" s="135" t="str">
        <f>IF(AND(EW14&lt;=100,EW14&gt;90),"50",IF(AND(EW14&lt;=90,EW14&gt;80),"45",IF(AND(EW14&lt;=80,EW14&gt;70),"40",IF(AND(EW14&lt;=70,EW14&gt;60),"35",IF(AND(EW14&lt;=60,EW14&gt;50),"30",IF(AND(EW14&lt;=50,EW14&gt;40),"25",IF(AND(EW14&lt;=40,EW14&gt;30),"20",IF(AND(EW14&lt;=30,EW14&gt;20),"15",IF(AND(EW14&lt;=20,EW14&gt;10),"10",IF(AND(EW14&lt;=10,EW14&gt;5),"5",IF(AND(EW14&lt;5,EW14&gt;0),"0")))))))))))</f>
        <v>50</v>
      </c>
      <c r="EY14" s="142">
        <v>0</v>
      </c>
      <c r="EZ14" s="130" t="str">
        <f>IF(AND(EY14&gt;=5,EY14&gt;=5),"30",IF(AND(EY14&lt;=4,EY14&gt;1),"20",IF(AND(EY14&lt;=1,EY14&gt;0),"10",IF(AND(EY14=0,EY14=0),"0"))))</f>
        <v>0</v>
      </c>
      <c r="FA14" s="142">
        <v>0</v>
      </c>
      <c r="FB14" s="130" t="str">
        <f>IF(AND(FA14&lt;=100,FA14&gt;80),"30",IF(AND(FA14&lt;=80,FA14&gt;60),"20",IF(AND(FA14&lt;=60,FA14&gt;40),"15",IF(AND(FA14&lt;=40,FA14&gt;20),"10",IF(AND(FA14&lt;=20,FA14&gt;=0),"0")))))</f>
        <v>0</v>
      </c>
      <c r="FC14" s="142">
        <v>0</v>
      </c>
      <c r="FD14" s="130" t="str">
        <f>IF(AND(FC14&lt;=100,FC14&gt;80),"30",IF(AND(FC14&lt;=80,FC14&gt;60),"20",IF(AND(FC14&lt;=60,FC14&gt;40),"15",IF(AND(FC14&lt;=40,FC14&gt;20),"10",IF(AND(FC14&lt;=20,FC14&gt;5),"5",IF(AND(FC14&lt;=5,FC14&gt;=0),"0"))))))</f>
        <v>0</v>
      </c>
      <c r="FE14" s="130">
        <f>EJ14+EL14+EO14</f>
        <v>50</v>
      </c>
      <c r="FF14" s="130">
        <f>ER14+EU14+EX14+EZ14+FB14+FD14</f>
        <v>85</v>
      </c>
      <c r="FG14" s="130">
        <f>FF14+FE14</f>
        <v>135</v>
      </c>
      <c r="FH14" s="143">
        <f>EF14+FG14</f>
        <v>350</v>
      </c>
      <c r="FI14" s="90"/>
      <c r="FJ14" s="86"/>
    </row>
    <row r="15" spans="1:166" ht="15.6" customHeight="1" x14ac:dyDescent="0.3">
      <c r="A15" s="43">
        <v>12</v>
      </c>
      <c r="B15" s="43" t="s">
        <v>153</v>
      </c>
      <c r="C15" s="87" t="s">
        <v>154</v>
      </c>
      <c r="D15" s="130">
        <v>27</v>
      </c>
      <c r="E15" s="130">
        <v>33</v>
      </c>
      <c r="F15" s="130">
        <v>141</v>
      </c>
      <c r="G15" s="131">
        <v>34</v>
      </c>
      <c r="H15" s="131">
        <v>92</v>
      </c>
      <c r="I15" s="130">
        <v>47</v>
      </c>
      <c r="J15" s="131">
        <v>43</v>
      </c>
      <c r="K15" s="131">
        <v>33</v>
      </c>
      <c r="L15" s="131">
        <v>68</v>
      </c>
      <c r="M15" s="131">
        <v>61</v>
      </c>
      <c r="N15" s="131">
        <v>70</v>
      </c>
      <c r="O15" s="131">
        <v>14</v>
      </c>
      <c r="P15" s="132" t="s">
        <v>155</v>
      </c>
      <c r="Q15" s="133">
        <v>26</v>
      </c>
      <c r="R15" s="133">
        <v>33</v>
      </c>
      <c r="S15" s="133">
        <v>27</v>
      </c>
      <c r="T15" s="133">
        <v>6</v>
      </c>
      <c r="U15" s="133">
        <v>15</v>
      </c>
      <c r="V15" s="133">
        <v>22</v>
      </c>
      <c r="W15" s="133">
        <v>7</v>
      </c>
      <c r="X15" s="144" t="s">
        <v>448</v>
      </c>
      <c r="Y15" s="134">
        <v>27</v>
      </c>
      <c r="Z15" s="134">
        <v>33</v>
      </c>
      <c r="AA15" s="134"/>
      <c r="AB15" s="134"/>
      <c r="AC15" s="134"/>
      <c r="AD15" s="134"/>
      <c r="AE15" s="134"/>
      <c r="AF15" s="134"/>
      <c r="AG15" s="134"/>
      <c r="AH15" s="134">
        <v>23</v>
      </c>
      <c r="AI15" s="134"/>
      <c r="AJ15" s="134"/>
      <c r="AK15" s="134"/>
      <c r="AL15" s="135">
        <v>33</v>
      </c>
      <c r="AM15" s="135">
        <v>6</v>
      </c>
      <c r="AN15" s="135">
        <v>27</v>
      </c>
      <c r="AO15" s="135">
        <f>AP15+AQ15</f>
        <v>124</v>
      </c>
      <c r="AP15" s="135">
        <v>61</v>
      </c>
      <c r="AQ15" s="135">
        <v>63</v>
      </c>
      <c r="AR15" s="135">
        <v>62</v>
      </c>
      <c r="AS15" s="135">
        <v>16</v>
      </c>
      <c r="AT15" s="135">
        <v>46</v>
      </c>
      <c r="AU15" s="136" t="s">
        <v>420</v>
      </c>
      <c r="AV15" s="135">
        <v>16</v>
      </c>
      <c r="AW15" s="135">
        <v>0</v>
      </c>
      <c r="AX15" s="135">
        <v>16</v>
      </c>
      <c r="AY15" s="135">
        <v>15</v>
      </c>
      <c r="AZ15" s="135">
        <v>0</v>
      </c>
      <c r="BA15" s="135">
        <v>15</v>
      </c>
      <c r="BB15" s="135">
        <v>9</v>
      </c>
      <c r="BC15" s="135">
        <v>0</v>
      </c>
      <c r="BD15" s="135">
        <v>1</v>
      </c>
      <c r="BE15" s="135">
        <v>1</v>
      </c>
      <c r="BF15" s="135">
        <v>0</v>
      </c>
      <c r="BG15" s="135">
        <v>1</v>
      </c>
      <c r="BH15" s="135">
        <v>1</v>
      </c>
      <c r="BI15" s="135">
        <v>0</v>
      </c>
      <c r="BJ15" s="135">
        <v>1</v>
      </c>
      <c r="BK15" s="135">
        <v>66</v>
      </c>
      <c r="BL15" s="135">
        <v>0</v>
      </c>
      <c r="BM15" s="135">
        <v>2</v>
      </c>
      <c r="BN15" s="135">
        <v>0</v>
      </c>
      <c r="BO15" s="135">
        <v>0</v>
      </c>
      <c r="BP15" s="135">
        <v>0</v>
      </c>
      <c r="BQ15" s="137">
        <v>1</v>
      </c>
      <c r="BR15" s="137">
        <v>1</v>
      </c>
      <c r="BS15" s="137">
        <v>1</v>
      </c>
      <c r="BT15" s="137">
        <v>1</v>
      </c>
      <c r="BU15" s="137">
        <v>1</v>
      </c>
      <c r="BV15" s="137">
        <v>1</v>
      </c>
      <c r="BW15" s="130">
        <f>Y15</f>
        <v>27</v>
      </c>
      <c r="BX15" s="130">
        <f>Z15</f>
        <v>33</v>
      </c>
      <c r="BY15" s="130">
        <f>BX15</f>
        <v>33</v>
      </c>
      <c r="BZ15" s="130">
        <f>BX15</f>
        <v>33</v>
      </c>
      <c r="CA15" s="130">
        <f>AM15</f>
        <v>6</v>
      </c>
      <c r="CB15" s="130">
        <f>AO15</f>
        <v>124</v>
      </c>
      <c r="CC15" s="130">
        <f>CB15</f>
        <v>124</v>
      </c>
      <c r="CD15" s="130">
        <f>CB15</f>
        <v>124</v>
      </c>
      <c r="CE15" s="130">
        <f>AH15</f>
        <v>23</v>
      </c>
      <c r="CF15" s="130">
        <f>CE15</f>
        <v>23</v>
      </c>
      <c r="CG15" s="130">
        <f>CE15</f>
        <v>23</v>
      </c>
      <c r="CH15" s="130">
        <f>IFERROR(AV15+AY15+BB15+BE15+BH15+BK15+BN15+BQ15+BT15,0)</f>
        <v>110</v>
      </c>
      <c r="CI15" s="130">
        <f>IFERROR(AW15+AZ15+BC15+BF15+BI15+BL15+BO15+BR15+BU15,0)</f>
        <v>2</v>
      </c>
      <c r="CJ15" s="130">
        <f>IFERROR(AX15+BA15+BD15+BG15+BJ15+BM15+BP15+BS15+BV15,0)</f>
        <v>38</v>
      </c>
      <c r="CK15" s="135">
        <v>2</v>
      </c>
      <c r="CL15" s="135">
        <v>277</v>
      </c>
      <c r="CM15" s="135">
        <v>5</v>
      </c>
      <c r="CN15" s="135">
        <v>278</v>
      </c>
      <c r="CO15" s="135">
        <v>32</v>
      </c>
      <c r="CP15" s="135">
        <v>2025</v>
      </c>
      <c r="CQ15" s="135">
        <v>60</v>
      </c>
      <c r="CR15" s="135">
        <v>386</v>
      </c>
      <c r="CS15" s="135">
        <v>1203</v>
      </c>
      <c r="CT15" s="135">
        <v>1534</v>
      </c>
      <c r="CU15" s="139">
        <v>78</v>
      </c>
      <c r="CV15" s="140">
        <v>220</v>
      </c>
      <c r="CW15" s="135">
        <f>ROUND(IFERROR(D15/BW15,0)*100,0)</f>
        <v>100</v>
      </c>
      <c r="CX15" s="130">
        <f>IF(CW15=100,10,-50)</f>
        <v>10</v>
      </c>
      <c r="CY15" s="135">
        <f>ROUND(IFERROR(E15/BZ15,0)*100,0)</f>
        <v>100</v>
      </c>
      <c r="CZ15" s="130" t="str">
        <f>IF((CY15=100),"30",IF(AND(CY15&lt;=99,CY15&gt;90),"20",IF(AND(CY15&lt;=90,CY15&gt;80),"10","-30")))</f>
        <v>30</v>
      </c>
      <c r="DA15" s="135">
        <f>ROUND(IFERROR(F15/(CD15+CG15),0)*100,0)</f>
        <v>96</v>
      </c>
      <c r="DB15" s="130" t="str">
        <f>IF(AND(DA15&lt;=100,DA15&gt;90),"30",IF(AND(DA15&lt;=90,DA15&gt;80),"20",IF(AND(DA15&lt;=80,DA15&gt;70),"15",IF(AND(DA15&lt;=70,DA15&gt;60),"10",IF(AND(DA15&lt;=60,DA15&gt;50),"5","0")))))</f>
        <v>30</v>
      </c>
      <c r="DC15" s="135">
        <f>ROUND(IFERROR(G15/CJ15,0)*100,0)</f>
        <v>89</v>
      </c>
      <c r="DD15" s="135" t="str">
        <f>IF(AND(DC15&lt;=100,DC15&gt;60),"30",IF(AND(DC15&lt;=60,DC15&gt;40),"20",IF(AND(DC15&lt;=40,DC15&gt;30),"15",IF(AND(DC15&lt;=30,DC15&gt;20),"10",IF(AND(DC15&lt;=20,DC15&gt;10),"5",IF(DC15=0,-30,0))))))</f>
        <v>30</v>
      </c>
      <c r="DE15" s="135">
        <f>ROUND(IFERROR(CK15/CL15*100,0),0)</f>
        <v>1</v>
      </c>
      <c r="DF15" s="130" t="str">
        <f>IF(AND(DE15&lt;=100,DE15&gt;60),"20",IF(AND(DE15&lt;=60,DE15&gt;40),"15",IF(AND(DE15&lt;=40,DE15&gt;20),"10",IF(AND(DE15&lt;=20,DE15&gt;10),"5","0"))))</f>
        <v>0</v>
      </c>
      <c r="DG15" s="135">
        <f>ROUND(IFERROR(CM15/CN15*100,0),0)</f>
        <v>2</v>
      </c>
      <c r="DH15" s="130" t="str">
        <f>IF(AND(DG15&lt;=100,DG15&gt;60),"20",IF(AND(DG15&lt;=60,DG15&gt;40),"15",IF(AND(DG15&lt;=40,DG15&gt;20),"10",IF(AND(DG15&lt;=20,DG15&gt;10),"5","0"))))</f>
        <v>0</v>
      </c>
      <c r="DI15" s="135">
        <f>ROUND(IFERROR(CO15/CP15*100,0),0)</f>
        <v>2</v>
      </c>
      <c r="DJ15" s="130" t="str">
        <f>IF(AND(DI15&lt;=100,DI15&gt;60),"20",IF(AND(DI15&lt;=60,DI15&gt;40),"15",IF(AND(DI15&lt;=40,DI15&gt;20),"10",IF(AND(DI15&lt;=20,DI15&gt;10),"5","0"))))</f>
        <v>0</v>
      </c>
      <c r="DK15" s="135">
        <f>ROUND(IFERROR(CQ15/(CQ15+CR15)*100,0),0)</f>
        <v>13</v>
      </c>
      <c r="DL15" s="130" t="str">
        <f>IF(AND(DK15&lt;=100,DK15&gt;60),"20",IF(AND(DK15&lt;=60,DK15&gt;40),"15",IF(AND(DK15&lt;=40,DK15&gt;20),"10",IF(AND(DK15&lt;=20,DK15&gt;10),"5","0"))))</f>
        <v>5</v>
      </c>
      <c r="DM15" s="135">
        <f>ROUND(IFERROR(I15/(BW15+BY15+CC15+CF15+CI15),0)*100,0)</f>
        <v>22</v>
      </c>
      <c r="DN15" s="130" t="str">
        <f>IF(AND(DM15&lt;=100,DM15&gt;80),"50",IF(AND(DM15&lt;=80,DM15&gt;60),"40",IF(AND(DM15&lt;=60,DM15&gt;40),"30",IF(AND(DM15&lt;=40,DM15&gt;20),"20",IF(AND(DM15&lt;=20,DM15&gt;10),"10",IF(AND(DM15&lt;=10,DM15&gt;=5),"5","0"))))))</f>
        <v>20</v>
      </c>
      <c r="DO15" s="135">
        <f>ROUND(IFERROR(CS15/CT15,0)*100,0)</f>
        <v>78</v>
      </c>
      <c r="DP15" s="130" t="str">
        <f>IF(AND(DO15&lt;=100,DO15&gt;80),"30",IF(AND(DO15&lt;=80,DO15&gt;60),"20",IF(AND(DO15&lt;=60,DO15&gt;50),"15",IF(AND(DO15&lt;=50,DO15&gt;40),"10","0"))))</f>
        <v>20</v>
      </c>
      <c r="DQ15" s="130">
        <f>ROUND(IFERROR(CU15/CV15,0)*100,0)</f>
        <v>35</v>
      </c>
      <c r="DR15" s="130" t="str">
        <f>IF(AND(DQ15&lt;=100,DQ15&gt;80),"30",IF(AND(DQ15&lt;=80,DQ15&gt;60),"20",IF(AND(DQ15&lt;=60,DQ15&gt;40),"15",IF(AND(DQ15&lt;=40,DQ15&gt;20),"10","0"))))</f>
        <v>10</v>
      </c>
      <c r="DS15" s="130">
        <f>CX15+CZ15+DB15+DD15+DF15+DH15+DJ15+DL15+DN15+DP15+DR15</f>
        <v>155</v>
      </c>
      <c r="DT15" s="130">
        <v>1599</v>
      </c>
      <c r="DU15" s="130">
        <v>0</v>
      </c>
      <c r="DV15" s="130">
        <v>9505</v>
      </c>
      <c r="DW15" s="130">
        <v>0</v>
      </c>
      <c r="DX15" s="130">
        <v>0</v>
      </c>
      <c r="DY15" s="130">
        <f>ROUND(IFERROR((DT15+DU15+DX15)/(DV15+DT15+DW15),0)*100,0)</f>
        <v>14</v>
      </c>
      <c r="DZ15" s="130" t="str">
        <f>IF(AND(DY15&lt;=100,DY15&gt;90),"50",IF(AND(DY15&lt;=90,DY15&gt;80),"45",IF(AND(DY15&lt;=80,DY15&gt;70),"40",IF(AND(DY15&lt;=70,DY15&gt;60),"35",IF(AND(DY15&lt;=60,DY15&gt;50),"30",IF(AND(DY15&lt;=50,DY15&gt;40),"25",IF(AND(DY15&lt;=40,DY15&gt;30),"20",IF(AND(DY15&lt;=30,DY15&gt;20),"15",IF(AND(DY15&lt;=20,DY15&gt;10),"10",IF(AND(DY15&lt;=10,DY15&gt;5),"5","0"))))))))))</f>
        <v>10</v>
      </c>
      <c r="EA15" s="130">
        <v>100</v>
      </c>
      <c r="EB15" s="130" t="str">
        <f>IF(EA15=100,"20","0")</f>
        <v>20</v>
      </c>
      <c r="EC15" s="130">
        <f>ROUND(IFERROR(DX15/DV15,0)*100,0)</f>
        <v>0</v>
      </c>
      <c r="ED15" s="130" t="str">
        <f>IF(AND(EC15&lt;=100,EC15&gt;80),"20",IF(AND(EC15&lt;=80,EC15&gt;60),"15",IF(AND(EC15&lt;=60,EC15&gt;40),"10","0")))</f>
        <v>0</v>
      </c>
      <c r="EE15" s="130">
        <f>DZ15+EB15+ED15</f>
        <v>30</v>
      </c>
      <c r="EF15" s="130">
        <f>EE15+DS15</f>
        <v>185</v>
      </c>
      <c r="EG15" s="142">
        <v>6495</v>
      </c>
      <c r="EH15" s="146">
        <v>129205</v>
      </c>
      <c r="EI15" s="141">
        <f>ROUND(EG15/EH15*100000,0)</f>
        <v>5027</v>
      </c>
      <c r="EJ15" s="141" t="str">
        <f>IF(AND(EI15&gt;=4001,EI15&gt;=4001),"30",IF(AND(EI15&lt;=4000,EI15&gt;=3001),"20",IF(AND(EI15&lt;=3000,EI15&gt;=2001),"10",IF(AND(EI15&lt;=2000,EI15&gt;=1001),"5",IF(AND(EI15&lt;=1000,EI15&gt;=0),"0")))))</f>
        <v>30</v>
      </c>
      <c r="EK15" s="145">
        <v>1</v>
      </c>
      <c r="EL15" s="135" t="str">
        <f>IF(AND(EK15&gt;=5,EK15&gt;=5),"30",IF(AND(EK15&lt;=4,EK15&gt;=3),"20",IF(AND(EK15&lt;=2,EK15&gt;=1),"10",IF(AND(EK15=0,EK15=0),"0"))))</f>
        <v>10</v>
      </c>
      <c r="EM15" s="138">
        <v>0</v>
      </c>
      <c r="EN15" s="135">
        <f>IFERROR(ROUND(EM15/BZ15*100,0),0)</f>
        <v>0</v>
      </c>
      <c r="EO15" s="135" t="str">
        <f>IF(AND(EN15&lt;=100, EN15&gt;80),"30",IF(AND(EN15&lt;=80, EN15&gt;60),"20",IF(AND(EN15&lt;=60, EN15&gt;40),"15",IF(AND(EN15&lt;=40, EN15&gt;20),"10",IF(AND(EN15&lt;=20, EN15&gt;5),"5",IF(AND(EN15&lt;=5, EN15&gt;=0),"0"))))))</f>
        <v>0</v>
      </c>
      <c r="EP15" s="142">
        <v>27</v>
      </c>
      <c r="EQ15" s="135">
        <f>IFERROR(ROUND(EP15/BW15*100,0),0)</f>
        <v>100</v>
      </c>
      <c r="ER15" s="135">
        <f>IF(EQ15=100,10,-50)</f>
        <v>10</v>
      </c>
      <c r="ES15" s="142">
        <v>7</v>
      </c>
      <c r="ET15" s="135">
        <f>IFERROR(ROUND(ES15/BZ15*100,0),0)</f>
        <v>21</v>
      </c>
      <c r="EU15" s="135" t="str">
        <f>IF(AND(ET15&lt;=100,ET15&gt;90),"50",IF(AND(ET15&lt;=90,ET15&gt;80),"45",IF(AND(ET15&lt;=80,ET15&gt;70),"40",IF(AND(ET15&lt;=70,ET15&gt;60),"35",IF(AND(ET15&lt;=60,ET15&gt;50),"30",IF(AND(ET15&lt;=50,ET15&gt;40),"25",IF(AND(ET15&lt;=40,ET15&gt;30),"20",IF(AND(ET15&lt;=30,ET15&gt;20),"15",IF(AND(ET15&lt;=20,ET15&gt;10),"10",IF(AND(ET15&lt;=10,ET15&gt;5),"5",IF(AND(ET15&lt;=5,ET15&gt;0),"1",IF(AND(ET15&lt;=0,ET15&lt;0),"0"))))))))))))</f>
        <v>15</v>
      </c>
      <c r="EV15" s="142">
        <v>32</v>
      </c>
      <c r="EW15" s="135">
        <f>IFERROR(ROUND(EV15/(BW15+BY15)*100,0),0)</f>
        <v>53</v>
      </c>
      <c r="EX15" s="135" t="str">
        <f>IF(AND(EW15&lt;=100,EW15&gt;90),"50",IF(AND(EW15&lt;=90,EW15&gt;80),"45",IF(AND(EW15&lt;=80,EW15&gt;70),"40",IF(AND(EW15&lt;=70,EW15&gt;60),"35",IF(AND(EW15&lt;=60,EW15&gt;50),"30",IF(AND(EW15&lt;=50,EW15&gt;40),"25",IF(AND(EW15&lt;=40,EW15&gt;30),"20",IF(AND(EW15&lt;=30,EW15&gt;20),"15",IF(AND(EW15&lt;=20,EW15&gt;10),"10",IF(AND(EW15&lt;=10,EW15&gt;5),"5",IF(AND(EW15&lt;5,EW15&gt;0),"0")))))))))))</f>
        <v>30</v>
      </c>
      <c r="EY15" s="142">
        <v>0</v>
      </c>
      <c r="EZ15" s="130" t="str">
        <f>IF(AND(EY15&gt;=5,EY15&gt;=5),"30",IF(AND(EY15&lt;=4,EY15&gt;1),"20",IF(AND(EY15&lt;=1,EY15&gt;0),"10",IF(AND(EY15=0,EY15=0),"0"))))</f>
        <v>0</v>
      </c>
      <c r="FA15" s="142">
        <v>0</v>
      </c>
      <c r="FB15" s="130" t="str">
        <f>IF(AND(FA15&lt;=100,FA15&gt;80),"30",IF(AND(FA15&lt;=80,FA15&gt;60),"20",IF(AND(FA15&lt;=60,FA15&gt;40),"15",IF(AND(FA15&lt;=40,FA15&gt;20),"10",IF(AND(FA15&lt;=20,FA15&gt;=0),"0")))))</f>
        <v>0</v>
      </c>
      <c r="FC15" s="142">
        <v>0</v>
      </c>
      <c r="FD15" s="130" t="str">
        <f>IF(AND(FC15&lt;=100,FC15&gt;80),"30",IF(AND(FC15&lt;=80,FC15&gt;60),"20",IF(AND(FC15&lt;=60,FC15&gt;40),"15",IF(AND(FC15&lt;=40,FC15&gt;20),"10",IF(AND(FC15&lt;=20,FC15&gt;5),"5",IF(AND(FC15&lt;=5,FC15&gt;=0),"0"))))))</f>
        <v>0</v>
      </c>
      <c r="FE15" s="130">
        <f>EJ15+EL15+EO15</f>
        <v>40</v>
      </c>
      <c r="FF15" s="130">
        <f>ER15+EU15+EX15+EZ15+FB15+FD15</f>
        <v>55</v>
      </c>
      <c r="FG15" s="130">
        <f>FF15+FE15</f>
        <v>95</v>
      </c>
      <c r="FH15" s="143">
        <f>EF15+FG15</f>
        <v>280</v>
      </c>
      <c r="FI15" s="90"/>
      <c r="FJ15" s="86"/>
    </row>
    <row r="16" spans="1:166" ht="15.6" customHeight="1" x14ac:dyDescent="0.3">
      <c r="A16" s="43">
        <v>13</v>
      </c>
      <c r="B16" s="43" t="s">
        <v>148</v>
      </c>
      <c r="C16" s="87" t="s">
        <v>156</v>
      </c>
      <c r="D16" s="130">
        <v>24</v>
      </c>
      <c r="E16" s="130">
        <v>22</v>
      </c>
      <c r="F16" s="130">
        <v>402</v>
      </c>
      <c r="G16" s="131">
        <v>177</v>
      </c>
      <c r="H16" s="131">
        <v>64</v>
      </c>
      <c r="I16" s="130">
        <v>162</v>
      </c>
      <c r="J16" s="131">
        <v>24</v>
      </c>
      <c r="K16" s="131">
        <v>22</v>
      </c>
      <c r="L16" s="131">
        <v>183</v>
      </c>
      <c r="M16" s="131">
        <v>209</v>
      </c>
      <c r="N16" s="131">
        <v>474</v>
      </c>
      <c r="O16" s="131">
        <v>43</v>
      </c>
      <c r="P16" s="132" t="s">
        <v>157</v>
      </c>
      <c r="Q16" s="133">
        <v>23</v>
      </c>
      <c r="R16" s="133">
        <v>22</v>
      </c>
      <c r="S16" s="133">
        <v>0</v>
      </c>
      <c r="T16" s="133">
        <v>0</v>
      </c>
      <c r="U16" s="133">
        <v>510</v>
      </c>
      <c r="V16" s="133">
        <v>56</v>
      </c>
      <c r="W16" s="133">
        <v>1</v>
      </c>
      <c r="X16" s="144" t="s">
        <v>438</v>
      </c>
      <c r="Y16" s="134">
        <v>24</v>
      </c>
      <c r="Z16" s="134"/>
      <c r="AA16" s="134"/>
      <c r="AB16" s="134"/>
      <c r="AC16" s="134"/>
      <c r="AD16" s="134"/>
      <c r="AE16" s="134">
        <v>346</v>
      </c>
      <c r="AF16" s="134"/>
      <c r="AG16" s="134"/>
      <c r="AH16" s="134">
        <v>56</v>
      </c>
      <c r="AI16" s="134"/>
      <c r="AJ16" s="134"/>
      <c r="AK16" s="134"/>
      <c r="AL16" s="135">
        <v>22</v>
      </c>
      <c r="AM16" s="135">
        <v>22</v>
      </c>
      <c r="AN16" s="135">
        <v>0</v>
      </c>
      <c r="AO16" s="135">
        <f>AP16+AQ16</f>
        <v>354</v>
      </c>
      <c r="AP16" s="135">
        <v>183</v>
      </c>
      <c r="AQ16" s="135">
        <v>171</v>
      </c>
      <c r="AR16" s="135">
        <v>186</v>
      </c>
      <c r="AS16" s="135">
        <v>47</v>
      </c>
      <c r="AT16" s="135">
        <v>139</v>
      </c>
      <c r="AU16" s="136" t="s">
        <v>158</v>
      </c>
      <c r="AV16" s="135">
        <v>97</v>
      </c>
      <c r="AW16" s="135">
        <v>97</v>
      </c>
      <c r="AX16" s="135">
        <v>97</v>
      </c>
      <c r="AY16" s="135">
        <v>78</v>
      </c>
      <c r="AZ16" s="135">
        <v>78</v>
      </c>
      <c r="BA16" s="135">
        <v>78</v>
      </c>
      <c r="BB16" s="135">
        <v>43</v>
      </c>
      <c r="BC16" s="135">
        <v>43</v>
      </c>
      <c r="BD16" s="135">
        <v>43</v>
      </c>
      <c r="BE16" s="135">
        <v>1</v>
      </c>
      <c r="BF16" s="135">
        <v>1</v>
      </c>
      <c r="BG16" s="135">
        <v>1</v>
      </c>
      <c r="BH16" s="135">
        <v>1</v>
      </c>
      <c r="BI16" s="135">
        <v>1</v>
      </c>
      <c r="BJ16" s="135">
        <v>1</v>
      </c>
      <c r="BK16" s="135">
        <v>298</v>
      </c>
      <c r="BL16" s="135">
        <v>298</v>
      </c>
      <c r="BM16" s="135">
        <v>298</v>
      </c>
      <c r="BN16" s="135">
        <v>105</v>
      </c>
      <c r="BO16" s="135">
        <v>0</v>
      </c>
      <c r="BP16" s="135">
        <v>105</v>
      </c>
      <c r="BQ16" s="142">
        <v>1</v>
      </c>
      <c r="BR16" s="145">
        <v>1</v>
      </c>
      <c r="BS16" s="145">
        <v>1</v>
      </c>
      <c r="BT16" s="145">
        <v>1</v>
      </c>
      <c r="BU16" s="145">
        <v>1</v>
      </c>
      <c r="BV16" s="145">
        <v>1</v>
      </c>
      <c r="BW16" s="130">
        <f>Y16</f>
        <v>24</v>
      </c>
      <c r="BX16" s="130">
        <f>AL16</f>
        <v>22</v>
      </c>
      <c r="BY16" s="130">
        <f>BX16</f>
        <v>22</v>
      </c>
      <c r="BZ16" s="130">
        <f>BX16</f>
        <v>22</v>
      </c>
      <c r="CA16" s="130">
        <f>AM16</f>
        <v>22</v>
      </c>
      <c r="CB16" s="130">
        <f>AE16</f>
        <v>346</v>
      </c>
      <c r="CC16" s="130">
        <f>CB16</f>
        <v>346</v>
      </c>
      <c r="CD16" s="130">
        <f>CB16</f>
        <v>346</v>
      </c>
      <c r="CE16" s="130">
        <f>AH16</f>
        <v>56</v>
      </c>
      <c r="CF16" s="130">
        <f>CE16</f>
        <v>56</v>
      </c>
      <c r="CG16" s="130">
        <f>CE16</f>
        <v>56</v>
      </c>
      <c r="CH16" s="130">
        <f>IFERROR(AV16+AY16+BB16+BE16+BH16+BK16+BN16+BQ16+BT16,0)</f>
        <v>625</v>
      </c>
      <c r="CI16" s="130">
        <f>IFERROR(AW16+AZ16+BC16+BF16+BI16+BL16+BO16+BR16+BU16,0)</f>
        <v>520</v>
      </c>
      <c r="CJ16" s="130">
        <f>IFERROR(AX16+BA16+BD16+BG16+BJ16+BM16+BP16+BS16+BV16,0)</f>
        <v>625</v>
      </c>
      <c r="CK16" s="135">
        <v>6</v>
      </c>
      <c r="CL16" s="135">
        <v>711</v>
      </c>
      <c r="CM16" s="135">
        <v>20</v>
      </c>
      <c r="CN16" s="135">
        <v>712</v>
      </c>
      <c r="CO16" s="135">
        <v>2237</v>
      </c>
      <c r="CP16" s="135">
        <v>34036</v>
      </c>
      <c r="CQ16" s="135">
        <v>120</v>
      </c>
      <c r="CR16" s="135">
        <v>7608</v>
      </c>
      <c r="CS16" s="135">
        <v>14123</v>
      </c>
      <c r="CT16" s="135">
        <v>23183</v>
      </c>
      <c r="CU16" s="139">
        <v>1279</v>
      </c>
      <c r="CV16" s="140">
        <v>3346</v>
      </c>
      <c r="CW16" s="135">
        <f>ROUND(IFERROR(D16/BW16,0)*100,0)</f>
        <v>100</v>
      </c>
      <c r="CX16" s="130">
        <f>IF(CW16=100,10,-50)</f>
        <v>10</v>
      </c>
      <c r="CY16" s="135">
        <f>ROUND(IFERROR(E16/BZ16,0)*100,0)</f>
        <v>100</v>
      </c>
      <c r="CZ16" s="130" t="str">
        <f>IF((CY16=100),"30",IF(AND(CY16&lt;=99,CY16&gt;90),"20",IF(AND(CY16&lt;=90,CY16&gt;80),"10","-30")))</f>
        <v>30</v>
      </c>
      <c r="DA16" s="135">
        <f>ROUND(IFERROR(F16/(CD16+CG16),0)*100,0)</f>
        <v>100</v>
      </c>
      <c r="DB16" s="130" t="str">
        <f>IF(AND(DA16&lt;=100,DA16&gt;90),"30",IF(AND(DA16&lt;=90,DA16&gt;80),"20",IF(AND(DA16&lt;=80,DA16&gt;70),"15",IF(AND(DA16&lt;=70,DA16&gt;60),"10",IF(AND(DA16&lt;=60,DA16&gt;50),"5","0")))))</f>
        <v>30</v>
      </c>
      <c r="DC16" s="135">
        <f>ROUND(IFERROR(G16/CJ16,0)*100,0)</f>
        <v>28</v>
      </c>
      <c r="DD16" s="135" t="str">
        <f>IF(AND(DC16&lt;=100,DC16&gt;60),"30",IF(AND(DC16&lt;=60,DC16&gt;40),"20",IF(AND(DC16&lt;=40,DC16&gt;30),"15",IF(AND(DC16&lt;=30,DC16&gt;20),"10",IF(AND(DC16&lt;=20,DC16&gt;10),"5",IF(DC16=0,-30,0))))))</f>
        <v>10</v>
      </c>
      <c r="DE16" s="135">
        <f>ROUND(IFERROR(CK16/CL16*100,0),0)</f>
        <v>1</v>
      </c>
      <c r="DF16" s="130" t="str">
        <f>IF(AND(DE16&lt;=100,DE16&gt;60),"20",IF(AND(DE16&lt;=60,DE16&gt;40),"15",IF(AND(DE16&lt;=40,DE16&gt;20),"10",IF(AND(DE16&lt;=20,DE16&gt;10),"5","0"))))</f>
        <v>0</v>
      </c>
      <c r="DG16" s="135">
        <f>ROUND(IFERROR(CM16/CN16*100,0),0)</f>
        <v>3</v>
      </c>
      <c r="DH16" s="130" t="str">
        <f>IF(AND(DG16&lt;=100,DG16&gt;60),"20",IF(AND(DG16&lt;=60,DG16&gt;40),"15",IF(AND(DG16&lt;=40,DG16&gt;20),"10",IF(AND(DG16&lt;=20,DG16&gt;10),"5","0"))))</f>
        <v>0</v>
      </c>
      <c r="DI16" s="135">
        <f>ROUND(IFERROR(CO16/CP16*100,0),0)</f>
        <v>7</v>
      </c>
      <c r="DJ16" s="130" t="str">
        <f>IF(AND(DI16&lt;=100,DI16&gt;60),"20",IF(AND(DI16&lt;=60,DI16&gt;40),"15",IF(AND(DI16&lt;=40,DI16&gt;20),"10",IF(AND(DI16&lt;=20,DI16&gt;10),"5","0"))))</f>
        <v>0</v>
      </c>
      <c r="DK16" s="135">
        <f>ROUND(IFERROR(CQ16/(CQ16+CR16)*100,0),0)</f>
        <v>2</v>
      </c>
      <c r="DL16" s="130" t="str">
        <f>IF(AND(DK16&lt;=100,DK16&gt;60),"20",IF(AND(DK16&lt;=60,DK16&gt;40),"15",IF(AND(DK16&lt;=40,DK16&gt;20),"10",IF(AND(DK16&lt;=20,DK16&gt;10),"5","0"))))</f>
        <v>0</v>
      </c>
      <c r="DM16" s="135">
        <f>ROUND(IFERROR(I16/(BW16+BY16+CC16+CF16+CI16),0)*100,0)</f>
        <v>17</v>
      </c>
      <c r="DN16" s="130" t="str">
        <f>IF(AND(DM16&lt;=100,DM16&gt;80),"50",IF(AND(DM16&lt;=80,DM16&gt;60),"40",IF(AND(DM16&lt;=60,DM16&gt;40),"30",IF(AND(DM16&lt;=40,DM16&gt;20),"20",IF(AND(DM16&lt;=20,DM16&gt;10),"10",IF(AND(DM16&lt;=10,DM16&gt;=5),"5","0"))))))</f>
        <v>10</v>
      </c>
      <c r="DO16" s="135">
        <f>ROUND(IFERROR(CS16/CT16,0)*100,0)</f>
        <v>61</v>
      </c>
      <c r="DP16" s="130" t="str">
        <f>IF(AND(DO16&lt;=100,DO16&gt;80),"30",IF(AND(DO16&lt;=80,DO16&gt;60),"20",IF(AND(DO16&lt;=60,DO16&gt;50),"15",IF(AND(DO16&lt;=50,DO16&gt;40),"10","0"))))</f>
        <v>20</v>
      </c>
      <c r="DQ16" s="130">
        <f>ROUND(IFERROR(CU16/CV16,0)*100,0)</f>
        <v>38</v>
      </c>
      <c r="DR16" s="130" t="str">
        <f>IF(AND(DQ16&lt;=100,DQ16&gt;80),"30",IF(AND(DQ16&lt;=80,DQ16&gt;60),"20",IF(AND(DQ16&lt;=60,DQ16&gt;40),"15",IF(AND(DQ16&lt;=40,DQ16&gt;20),"10","0"))))</f>
        <v>10</v>
      </c>
      <c r="DS16" s="130">
        <f>CX16+CZ16+DB16+DD16+DF16+DH16+DJ16+DL16+DN16+DP16+DR16</f>
        <v>120</v>
      </c>
      <c r="DT16" s="130">
        <v>23385</v>
      </c>
      <c r="DU16" s="130">
        <v>0</v>
      </c>
      <c r="DV16" s="130">
        <v>159750</v>
      </c>
      <c r="DW16" s="130">
        <v>0</v>
      </c>
      <c r="DX16" s="130">
        <v>0</v>
      </c>
      <c r="DY16" s="130">
        <f>ROUND(IFERROR((DT16+DU16+DX16)/(DV16+DT16+DW16),0)*100,0)</f>
        <v>13</v>
      </c>
      <c r="DZ16" s="130" t="str">
        <f>IF(AND(DY16&lt;=100,DY16&gt;90),"50",IF(AND(DY16&lt;=90,DY16&gt;80),"45",IF(AND(DY16&lt;=80,DY16&gt;70),"40",IF(AND(DY16&lt;=70,DY16&gt;60),"35",IF(AND(DY16&lt;=60,DY16&gt;50),"30",IF(AND(DY16&lt;=50,DY16&gt;40),"25",IF(AND(DY16&lt;=40,DY16&gt;30),"20",IF(AND(DY16&lt;=30,DY16&gt;20),"15",IF(AND(DY16&lt;=20,DY16&gt;10),"10",IF(AND(DY16&lt;=10,DY16&gt;5),"5","0"))))))))))</f>
        <v>10</v>
      </c>
      <c r="EA16" s="130">
        <v>100</v>
      </c>
      <c r="EB16" s="130" t="str">
        <f>IF(EA16=100,"20","0")</f>
        <v>20</v>
      </c>
      <c r="EC16" s="130">
        <f>ROUND(IFERROR(DX16/DV16,0)*100,0)</f>
        <v>0</v>
      </c>
      <c r="ED16" s="130" t="str">
        <f>IF(AND(EC16&lt;=100,EC16&gt;80),"20",IF(AND(EC16&lt;=80,EC16&gt;60),"15",IF(AND(EC16&lt;=60,EC16&gt;40),"10","0")))</f>
        <v>0</v>
      </c>
      <c r="EE16" s="130">
        <f>DZ16+EB16+ED16</f>
        <v>30</v>
      </c>
      <c r="EF16" s="130">
        <f>EE16+DS16</f>
        <v>150</v>
      </c>
      <c r="EG16" s="142">
        <v>37015</v>
      </c>
      <c r="EH16" s="146">
        <v>852425</v>
      </c>
      <c r="EI16" s="141">
        <f>ROUND(EG16/EH16*100000,0)</f>
        <v>4342</v>
      </c>
      <c r="EJ16" s="141" t="str">
        <f>IF(AND(EI16&gt;=4001,EI16&gt;=4001),"30",IF(AND(EI16&lt;=4000,EI16&gt;=3001),"20",IF(AND(EI16&lt;=3000,EI16&gt;=2001),"10",IF(AND(EI16&lt;=2000,EI16&gt;=1001),"5",IF(AND(EI16&lt;=1000,EI16&gt;=0),"0")))))</f>
        <v>30</v>
      </c>
      <c r="EK16" s="145">
        <v>1</v>
      </c>
      <c r="EL16" s="135" t="str">
        <f>IF(AND(EK16&gt;=5,EK16&gt;=5),"30",IF(AND(EK16&lt;=4,EK16&gt;=3),"20",IF(AND(EK16&lt;=2,EK16&gt;=1),"10",IF(AND(EK16=0,EK16=0),"0"))))</f>
        <v>10</v>
      </c>
      <c r="EM16" s="138">
        <v>4</v>
      </c>
      <c r="EN16" s="135">
        <f>IFERROR(ROUND(EM16/BZ16*100,0),0)</f>
        <v>18</v>
      </c>
      <c r="EO16" s="135" t="str">
        <f>IF(AND(EN16&lt;=100, EN16&gt;80),"30",IF(AND(EN16&lt;=80, EN16&gt;60),"20",IF(AND(EN16&lt;=60, EN16&gt;40),"15",IF(AND(EN16&lt;=40, EN16&gt;20),"10",IF(AND(EN16&lt;=20, EN16&gt;5),"5",IF(AND(EN16&lt;=5, EN16&gt;=0),"0"))))))</f>
        <v>5</v>
      </c>
      <c r="EP16" s="142">
        <v>22</v>
      </c>
      <c r="EQ16" s="135">
        <f>IFERROR(ROUND(EP16/BW16*100,0),0)</f>
        <v>92</v>
      </c>
      <c r="ER16" s="135">
        <f>IF(EQ16=100,10,-50)</f>
        <v>-50</v>
      </c>
      <c r="ES16" s="142">
        <v>22</v>
      </c>
      <c r="ET16" s="135">
        <f>IFERROR(ROUND(ES16/BZ16*100,0),0)</f>
        <v>100</v>
      </c>
      <c r="EU16" s="135" t="str">
        <f>IF(AND(ET16&lt;=100,ET16&gt;90),"50",IF(AND(ET16&lt;=90,ET16&gt;80),"45",IF(AND(ET16&lt;=80,ET16&gt;70),"40",IF(AND(ET16&lt;=70,ET16&gt;60),"35",IF(AND(ET16&lt;=60,ET16&gt;50),"30",IF(AND(ET16&lt;=50,ET16&gt;40),"25",IF(AND(ET16&lt;=40,ET16&gt;30),"20",IF(AND(ET16&lt;=30,ET16&gt;20),"15",IF(AND(ET16&lt;=20,ET16&gt;10),"10",IF(AND(ET16&lt;=10,ET16&gt;5),"5",IF(AND(ET16&lt;=5,ET16&gt;0),"1",IF(AND(ET16&lt;=0,ET16&lt;0),"0"))))))))))))</f>
        <v>50</v>
      </c>
      <c r="EV16" s="142">
        <v>42</v>
      </c>
      <c r="EW16" s="135">
        <f>IFERROR(ROUND(EV16/(BW16+BY16)*100,0),0)</f>
        <v>91</v>
      </c>
      <c r="EX16" s="135" t="str">
        <f>IF(AND(EW16&lt;=100,EW16&gt;90),"50",IF(AND(EW16&lt;=90,EW16&gt;80),"45",IF(AND(EW16&lt;=80,EW16&gt;70),"40",IF(AND(EW16&lt;=70,EW16&gt;60),"35",IF(AND(EW16&lt;=60,EW16&gt;50),"30",IF(AND(EW16&lt;=50,EW16&gt;40),"25",IF(AND(EW16&lt;=40,EW16&gt;30),"20",IF(AND(EW16&lt;=30,EW16&gt;20),"15",IF(AND(EW16&lt;=20,EW16&gt;10),"10",IF(AND(EW16&lt;=10,EW16&gt;5),"5",IF(AND(EW16&lt;5,EW16&gt;0),"0")))))))))))</f>
        <v>50</v>
      </c>
      <c r="EY16" s="142">
        <v>0</v>
      </c>
      <c r="EZ16" s="130" t="str">
        <f>IF(AND(EY16&gt;=5,EY16&gt;=5),"30",IF(AND(EY16&lt;=4,EY16&gt;1),"20",IF(AND(EY16&lt;=1,EY16&gt;0),"10",IF(AND(EY16=0,EY16=0),"0"))))</f>
        <v>0</v>
      </c>
      <c r="FA16" s="142">
        <v>0</v>
      </c>
      <c r="FB16" s="130" t="str">
        <f>IF(AND(FA16&lt;=100,FA16&gt;80),"30",IF(AND(FA16&lt;=80,FA16&gt;60),"20",IF(AND(FA16&lt;=60,FA16&gt;40),"15",IF(AND(FA16&lt;=40,FA16&gt;20),"10",IF(AND(FA16&lt;=20,FA16&gt;=0),"0")))))</f>
        <v>0</v>
      </c>
      <c r="FC16" s="142">
        <v>0</v>
      </c>
      <c r="FD16" s="130" t="str">
        <f>IF(AND(FC16&lt;=100,FC16&gt;80),"30",IF(AND(FC16&lt;=80,FC16&gt;60),"20",IF(AND(FC16&lt;=60,FC16&gt;40),"15",IF(AND(FC16&lt;=40,FC16&gt;20),"10",IF(AND(FC16&lt;=20,FC16&gt;5),"5",IF(AND(FC16&lt;=5,FC16&gt;=0),"0"))))))</f>
        <v>0</v>
      </c>
      <c r="FE16" s="130">
        <f>EJ16+EL16+EO16</f>
        <v>45</v>
      </c>
      <c r="FF16" s="130">
        <f>ER16+EU16+EX16+EZ16+FB16+FD16</f>
        <v>50</v>
      </c>
      <c r="FG16" s="130">
        <f>FF16+FE16</f>
        <v>95</v>
      </c>
      <c r="FH16" s="143">
        <f>EF16+FG16</f>
        <v>245</v>
      </c>
      <c r="FI16" s="90"/>
      <c r="FJ16" s="86"/>
    </row>
    <row r="17" spans="1:166" ht="15.6" customHeight="1" x14ac:dyDescent="0.3">
      <c r="A17" s="43">
        <v>14</v>
      </c>
      <c r="B17" s="43" t="s">
        <v>122</v>
      </c>
      <c r="C17" s="87" t="s">
        <v>159</v>
      </c>
      <c r="D17" s="130">
        <v>26</v>
      </c>
      <c r="E17" s="130">
        <v>297</v>
      </c>
      <c r="F17" s="130">
        <v>589</v>
      </c>
      <c r="G17" s="131">
        <v>464</v>
      </c>
      <c r="H17" s="131">
        <v>128</v>
      </c>
      <c r="I17" s="130">
        <v>1324</v>
      </c>
      <c r="J17" s="131">
        <v>25</v>
      </c>
      <c r="K17" s="131">
        <v>297</v>
      </c>
      <c r="L17" s="131">
        <v>335</v>
      </c>
      <c r="M17" s="131">
        <v>217</v>
      </c>
      <c r="N17" s="131">
        <v>264</v>
      </c>
      <c r="O17" s="131">
        <v>42</v>
      </c>
      <c r="P17" s="132" t="s">
        <v>160</v>
      </c>
      <c r="Q17" s="133">
        <v>26</v>
      </c>
      <c r="R17" s="133">
        <v>304</v>
      </c>
      <c r="S17" s="133">
        <v>278</v>
      </c>
      <c r="T17" s="133">
        <v>26</v>
      </c>
      <c r="U17" s="133">
        <v>715</v>
      </c>
      <c r="V17" s="133">
        <v>45</v>
      </c>
      <c r="W17" s="133">
        <v>147</v>
      </c>
      <c r="X17" s="144" t="s">
        <v>397</v>
      </c>
      <c r="Y17" s="144">
        <v>26</v>
      </c>
      <c r="Z17" s="144">
        <v>297</v>
      </c>
      <c r="AA17" s="144">
        <v>297</v>
      </c>
      <c r="AB17" s="144">
        <v>297</v>
      </c>
      <c r="AC17" s="144">
        <v>271</v>
      </c>
      <c r="AD17" s="144">
        <v>26</v>
      </c>
      <c r="AE17" s="144">
        <v>549</v>
      </c>
      <c r="AF17" s="144">
        <v>549</v>
      </c>
      <c r="AG17" s="144">
        <v>549</v>
      </c>
      <c r="AH17" s="144">
        <v>40</v>
      </c>
      <c r="AI17" s="144">
        <v>40</v>
      </c>
      <c r="AJ17" s="144">
        <v>40</v>
      </c>
      <c r="AK17" s="144"/>
      <c r="AL17" s="135">
        <v>304</v>
      </c>
      <c r="AM17" s="135">
        <v>26</v>
      </c>
      <c r="AN17" s="135">
        <v>278</v>
      </c>
      <c r="AO17" s="135">
        <f>AP17+AQ17</f>
        <v>686</v>
      </c>
      <c r="AP17" s="135">
        <v>350</v>
      </c>
      <c r="AQ17" s="135">
        <v>336</v>
      </c>
      <c r="AR17" s="135">
        <v>170</v>
      </c>
      <c r="AS17" s="135">
        <v>28</v>
      </c>
      <c r="AT17" s="135">
        <v>142</v>
      </c>
      <c r="AU17" s="136" t="s">
        <v>398</v>
      </c>
      <c r="AV17" s="135">
        <v>131</v>
      </c>
      <c r="AW17" s="135">
        <v>131</v>
      </c>
      <c r="AX17" s="135">
        <v>131</v>
      </c>
      <c r="AY17" s="135">
        <v>141</v>
      </c>
      <c r="AZ17" s="135">
        <v>141</v>
      </c>
      <c r="BA17" s="135">
        <v>141</v>
      </c>
      <c r="BB17" s="135">
        <v>42</v>
      </c>
      <c r="BC17" s="135">
        <v>42</v>
      </c>
      <c r="BD17" s="135">
        <v>42</v>
      </c>
      <c r="BE17" s="135">
        <v>15</v>
      </c>
      <c r="BF17" s="135">
        <v>15</v>
      </c>
      <c r="BG17" s="135">
        <v>15</v>
      </c>
      <c r="BH17" s="135">
        <v>1</v>
      </c>
      <c r="BI17" s="135">
        <v>1</v>
      </c>
      <c r="BJ17" s="135">
        <v>1</v>
      </c>
      <c r="BK17" s="135">
        <v>171</v>
      </c>
      <c r="BL17" s="135">
        <v>171</v>
      </c>
      <c r="BM17" s="135">
        <v>171</v>
      </c>
      <c r="BN17" s="135">
        <v>103</v>
      </c>
      <c r="BO17" s="135">
        <v>73</v>
      </c>
      <c r="BP17" s="135">
        <v>103</v>
      </c>
      <c r="BQ17" s="142">
        <v>1</v>
      </c>
      <c r="BR17" s="142">
        <v>1</v>
      </c>
      <c r="BS17" s="142">
        <v>1</v>
      </c>
      <c r="BT17" s="145">
        <v>5</v>
      </c>
      <c r="BU17" s="145">
        <v>5</v>
      </c>
      <c r="BV17" s="145">
        <v>5</v>
      </c>
      <c r="BW17" s="130">
        <f>Y17</f>
        <v>26</v>
      </c>
      <c r="BX17" s="130">
        <f>Z17</f>
        <v>297</v>
      </c>
      <c r="BY17" s="130">
        <f>AA17</f>
        <v>297</v>
      </c>
      <c r="BZ17" s="130">
        <f>AB17</f>
        <v>297</v>
      </c>
      <c r="CA17" s="130">
        <f>AD17</f>
        <v>26</v>
      </c>
      <c r="CB17" s="130">
        <f>AE17</f>
        <v>549</v>
      </c>
      <c r="CC17" s="130">
        <f>AF17</f>
        <v>549</v>
      </c>
      <c r="CD17" s="130">
        <f>AG17</f>
        <v>549</v>
      </c>
      <c r="CE17" s="130">
        <f>AH17</f>
        <v>40</v>
      </c>
      <c r="CF17" s="130">
        <f>AI17</f>
        <v>40</v>
      </c>
      <c r="CG17" s="130">
        <f>AJ17</f>
        <v>40</v>
      </c>
      <c r="CH17" s="130">
        <f>IFERROR(AV17+AY17+BB17+BE17+BH17+BK17+BN17+BQ17+BT17,0)</f>
        <v>610</v>
      </c>
      <c r="CI17" s="130">
        <f>IFERROR(AW17+AZ17+BC17+BF17+BI17+BL17+BO17+BR17+BU17,0)</f>
        <v>580</v>
      </c>
      <c r="CJ17" s="130">
        <f>IFERROR(AX17+BA17+BD17+BG17+BJ17+BM17+BP17+BS17+BV17,0)</f>
        <v>610</v>
      </c>
      <c r="CK17" s="135">
        <v>925</v>
      </c>
      <c r="CL17" s="135">
        <v>1377</v>
      </c>
      <c r="CM17" s="135">
        <v>1113</v>
      </c>
      <c r="CN17" s="135">
        <v>1378</v>
      </c>
      <c r="CO17" s="135">
        <v>41639</v>
      </c>
      <c r="CP17" s="135">
        <v>46414</v>
      </c>
      <c r="CQ17" s="135">
        <v>23069</v>
      </c>
      <c r="CR17" s="135">
        <v>3273</v>
      </c>
      <c r="CS17" s="135">
        <v>32189</v>
      </c>
      <c r="CT17" s="135">
        <v>32189</v>
      </c>
      <c r="CU17" s="139">
        <v>5379</v>
      </c>
      <c r="CV17" s="140">
        <v>8872</v>
      </c>
      <c r="CW17" s="135">
        <f>ROUND(IFERROR(D17/BW17,0)*100,0)</f>
        <v>100</v>
      </c>
      <c r="CX17" s="130">
        <f>IF(CW17=100,10,-50)</f>
        <v>10</v>
      </c>
      <c r="CY17" s="135">
        <f>ROUND(IFERROR(E17/BZ17,0)*100,0)</f>
        <v>100</v>
      </c>
      <c r="CZ17" s="130" t="str">
        <f>IF((CY17=100),"30",IF(AND(CY17&lt;=99,CY17&gt;90),"20",IF(AND(CY17&lt;=90,CY17&gt;80),"10","-30")))</f>
        <v>30</v>
      </c>
      <c r="DA17" s="135">
        <f>ROUND(IFERROR(F17/(CD17+CG17),0)*100,0)</f>
        <v>100</v>
      </c>
      <c r="DB17" s="130" t="str">
        <f>IF(AND(DA17&lt;=100,DA17&gt;90),"30",IF(AND(DA17&lt;=90,DA17&gt;80),"20",IF(AND(DA17&lt;=80,DA17&gt;70),"15",IF(AND(DA17&lt;=70,DA17&gt;60),"10",IF(AND(DA17&lt;=60,DA17&gt;50),"5","0")))))</f>
        <v>30</v>
      </c>
      <c r="DC17" s="135">
        <f>ROUND(IFERROR(G17/CJ17,0)*100,0)</f>
        <v>76</v>
      </c>
      <c r="DD17" s="135" t="str">
        <f>IF(AND(DC17&lt;=100,DC17&gt;60),"30",IF(AND(DC17&lt;=60,DC17&gt;40),"20",IF(AND(DC17&lt;=40,DC17&gt;30),"15",IF(AND(DC17&lt;=30,DC17&gt;20),"10",IF(AND(DC17&lt;=20,DC17&gt;10),"5",IF(DC17=0,-30,0))))))</f>
        <v>30</v>
      </c>
      <c r="DE17" s="135">
        <f>ROUND(IFERROR(CK17/CL17*100,0),0)</f>
        <v>67</v>
      </c>
      <c r="DF17" s="130" t="str">
        <f>IF(AND(DE17&lt;=100,DE17&gt;60),"20",IF(AND(DE17&lt;=60,DE17&gt;40),"15",IF(AND(DE17&lt;=40,DE17&gt;20),"10",IF(AND(DE17&lt;=20,DE17&gt;10),"5","0"))))</f>
        <v>20</v>
      </c>
      <c r="DG17" s="135">
        <f>ROUND(IFERROR(CM17/CN17*100,0),0)</f>
        <v>81</v>
      </c>
      <c r="DH17" s="130" t="str">
        <f>IF(AND(DG17&lt;=100,DG17&gt;60),"20",IF(AND(DG17&lt;=60,DG17&gt;40),"15",IF(AND(DG17&lt;=40,DG17&gt;20),"10",IF(AND(DG17&lt;=20,DG17&gt;10),"5","0"))))</f>
        <v>20</v>
      </c>
      <c r="DI17" s="135">
        <f>ROUND(IFERROR(CO17/CP17*100,0),0)</f>
        <v>90</v>
      </c>
      <c r="DJ17" s="130" t="str">
        <f>IF(AND(DI17&lt;=100,DI17&gt;60),"20",IF(AND(DI17&lt;=60,DI17&gt;40),"15",IF(AND(DI17&lt;=40,DI17&gt;20),"10",IF(AND(DI17&lt;=20,DI17&gt;10),"5","0"))))</f>
        <v>20</v>
      </c>
      <c r="DK17" s="135">
        <f>ROUND(IFERROR(CQ17/(CQ17+CR17)*100,0),0)</f>
        <v>88</v>
      </c>
      <c r="DL17" s="130" t="str">
        <f>IF(AND(DK17&lt;=100,DK17&gt;60),"20",IF(AND(DK17&lt;=60,DK17&gt;40),"15",IF(AND(DK17&lt;=40,DK17&gt;20),"10",IF(AND(DK17&lt;=20,DK17&gt;10),"5","0"))))</f>
        <v>20</v>
      </c>
      <c r="DM17" s="135">
        <f>ROUND(IFERROR(I17/(BW17+BY17+CC17+CF17+CI17),0)*100,0)</f>
        <v>89</v>
      </c>
      <c r="DN17" s="130" t="str">
        <f>IF(AND(DM17&lt;=100,DM17&gt;80),"50",IF(AND(DM17&lt;=80,DM17&gt;60),"40",IF(AND(DM17&lt;=60,DM17&gt;40),"30",IF(AND(DM17&lt;=40,DM17&gt;20),"20",IF(AND(DM17&lt;=20,DM17&gt;10),"10",IF(AND(DM17&lt;=10,DM17&gt;=5),"5","0"))))))</f>
        <v>50</v>
      </c>
      <c r="DO17" s="135">
        <f>ROUND(IFERROR(CS17/CT17,0)*100,0)</f>
        <v>100</v>
      </c>
      <c r="DP17" s="130" t="str">
        <f>IF(AND(DO17&lt;=100,DO17&gt;80),"30",IF(AND(DO17&lt;=80,DO17&gt;60),"20",IF(AND(DO17&lt;=60,DO17&gt;50),"15",IF(AND(DO17&lt;=50,DO17&gt;40),"10","0"))))</f>
        <v>30</v>
      </c>
      <c r="DQ17" s="130">
        <f>ROUND(IFERROR(CU17/CV17,0)*100,0)</f>
        <v>61</v>
      </c>
      <c r="DR17" s="130" t="str">
        <f>IF(AND(DQ17&lt;=100,DQ17&gt;80),"30",IF(AND(DQ17&lt;=80,DQ17&gt;60),"20",IF(AND(DQ17&lt;=60,DQ17&gt;40),"15",IF(AND(DQ17&lt;=40,DQ17&gt;20),"10","0"))))</f>
        <v>20</v>
      </c>
      <c r="DS17" s="130">
        <f>CX17+CZ17+DB17+DD17+DF17+DH17+DJ17+DL17+DN17+DP17+DR17</f>
        <v>280</v>
      </c>
      <c r="DT17" s="130">
        <v>33046</v>
      </c>
      <c r="DU17" s="130">
        <v>0</v>
      </c>
      <c r="DV17" s="130">
        <v>130214</v>
      </c>
      <c r="DW17" s="130">
        <v>0</v>
      </c>
      <c r="DX17" s="130">
        <v>96737</v>
      </c>
      <c r="DY17" s="130">
        <f>ROUND(IFERROR((DT17+DU17+DX17)/(DV17+DT17+DW17),0)*100,0)</f>
        <v>79</v>
      </c>
      <c r="DZ17" s="130" t="str">
        <f>IF(AND(DY17&lt;=100,DY17&gt;90),"50",IF(AND(DY17&lt;=90,DY17&gt;80),"45",IF(AND(DY17&lt;=80,DY17&gt;70),"40",IF(AND(DY17&lt;=70,DY17&gt;60),"35",IF(AND(DY17&lt;=60,DY17&gt;50),"30",IF(AND(DY17&lt;=50,DY17&gt;40),"25",IF(AND(DY17&lt;=40,DY17&gt;30),"20",IF(AND(DY17&lt;=30,DY17&gt;20),"15",IF(AND(DY17&lt;=20,DY17&gt;10),"10",IF(AND(DY17&lt;=10,DY17&gt;5),"5","0"))))))))))</f>
        <v>40</v>
      </c>
      <c r="EA17" s="130">
        <v>100</v>
      </c>
      <c r="EB17" s="130" t="str">
        <f>IF(EA17=100,"20","0")</f>
        <v>20</v>
      </c>
      <c r="EC17" s="130">
        <f>ROUND(IFERROR(DX17/DV17,0)*100,0)</f>
        <v>74</v>
      </c>
      <c r="ED17" s="130" t="str">
        <f>IF(AND(EC17&lt;=100,EC17&gt;80),"20",IF(AND(EC17&lt;=80,EC17&gt;60),"15",IF(AND(EC17&lt;=60,EC17&gt;40),"10","0")))</f>
        <v>15</v>
      </c>
      <c r="EE17" s="130">
        <f>DZ17+EB17+ED17</f>
        <v>75</v>
      </c>
      <c r="EF17" s="130">
        <f>EE17+DS17</f>
        <v>355</v>
      </c>
      <c r="EG17" s="142">
        <v>58085</v>
      </c>
      <c r="EH17" s="146">
        <v>851281</v>
      </c>
      <c r="EI17" s="141">
        <f>ROUND(EG17/EH17*100000,0)</f>
        <v>6823</v>
      </c>
      <c r="EJ17" s="141" t="str">
        <f>IF(AND(EI17&gt;=4001,EI17&gt;=4001),"30",IF(AND(EI17&lt;=4000,EI17&gt;=3001),"20",IF(AND(EI17&lt;=3000,EI17&gt;=2001),"10",IF(AND(EI17&lt;=2000,EI17&gt;=1001),"5",IF(AND(EI17&lt;=1000,EI17&gt;=0),"0")))))</f>
        <v>30</v>
      </c>
      <c r="EK17" s="145">
        <v>144</v>
      </c>
      <c r="EL17" s="135" t="str">
        <f>IF(AND(EK17&gt;=5,EK17&gt;=5),"30",IF(AND(EK17&lt;=4,EK17&gt;=3),"20",IF(AND(EK17&lt;=2,EK17&gt;=1),"10",IF(AND(EK17=0,EK17=0),"0"))))</f>
        <v>30</v>
      </c>
      <c r="EM17" s="138">
        <v>283</v>
      </c>
      <c r="EN17" s="135">
        <f>IFERROR(ROUND(EM17/BZ17*100,0),0)</f>
        <v>95</v>
      </c>
      <c r="EO17" s="135" t="str">
        <f>IF(AND(EN17&lt;=100, EN17&gt;80),"30",IF(AND(EN17&lt;=80, EN17&gt;60),"20",IF(AND(EN17&lt;=60, EN17&gt;40),"15",IF(AND(EN17&lt;=40, EN17&gt;20),"10",IF(AND(EN17&lt;=20, EN17&gt;5),"5",IF(AND(EN17&lt;=5, EN17&gt;=0),"0"))))))</f>
        <v>30</v>
      </c>
      <c r="EP17" s="142">
        <v>26</v>
      </c>
      <c r="EQ17" s="135">
        <f>IFERROR(ROUND(EP17/BW17*100,0),0)</f>
        <v>100</v>
      </c>
      <c r="ER17" s="135">
        <f>IF(EQ17=100,10,-50)</f>
        <v>10</v>
      </c>
      <c r="ES17" s="142">
        <v>297</v>
      </c>
      <c r="ET17" s="135">
        <f>IFERROR(ROUND(ES17/BZ17*100,0),0)</f>
        <v>100</v>
      </c>
      <c r="EU17" s="135" t="str">
        <f>IF(AND(ET17&lt;=100,ET17&gt;90),"50",IF(AND(ET17&lt;=90,ET17&gt;80),"45",IF(AND(ET17&lt;=80,ET17&gt;70),"40",IF(AND(ET17&lt;=70,ET17&gt;60),"35",IF(AND(ET17&lt;=60,ET17&gt;50),"30",IF(AND(ET17&lt;=50,ET17&gt;40),"25",IF(AND(ET17&lt;=40,ET17&gt;30),"20",IF(AND(ET17&lt;=30,ET17&gt;20),"15",IF(AND(ET17&lt;=20,ET17&gt;10),"10",IF(AND(ET17&lt;=10,ET17&gt;5),"5",IF(AND(ET17&lt;=5,ET17&gt;0),"1",IF(AND(ET17&lt;=0,ET17&lt;0),"0"))))))))))))</f>
        <v>50</v>
      </c>
      <c r="EV17" s="142">
        <v>323</v>
      </c>
      <c r="EW17" s="135">
        <f>IFERROR(ROUND(EV17/(BW17+BY17)*100,0),0)</f>
        <v>100</v>
      </c>
      <c r="EX17" s="135" t="str">
        <f>IF(AND(EW17&lt;=100,EW17&gt;90),"50",IF(AND(EW17&lt;=90,EW17&gt;80),"45",IF(AND(EW17&lt;=80,EW17&gt;70),"40",IF(AND(EW17&lt;=70,EW17&gt;60),"35",IF(AND(EW17&lt;=60,EW17&gt;50),"30",IF(AND(EW17&lt;=50,EW17&gt;40),"25",IF(AND(EW17&lt;=40,EW17&gt;30),"20",IF(AND(EW17&lt;=30,EW17&gt;20),"15",IF(AND(EW17&lt;=20,EW17&gt;10),"10",IF(AND(EW17&lt;=10,EW17&gt;5),"5",IF(AND(EW17&lt;5,EW17&gt;0),"0")))))))))))</f>
        <v>50</v>
      </c>
      <c r="EY17" s="142">
        <v>5</v>
      </c>
      <c r="EZ17" s="130" t="str">
        <f>IF(AND(EY17&gt;=5,EY17&gt;=5),"30",IF(AND(EY17&lt;=4,EY17&gt;1),"20",IF(AND(EY17&lt;=1,EY17&gt;0),"10",IF(AND(EY17=0,EY17=0),"0"))))</f>
        <v>30</v>
      </c>
      <c r="FA17" s="142">
        <v>100</v>
      </c>
      <c r="FB17" s="130" t="str">
        <f>IF(AND(FA17&lt;=100,FA17&gt;80),"30",IF(AND(FA17&lt;=80,FA17&gt;60),"20",IF(AND(FA17&lt;=60,FA17&gt;40),"15",IF(AND(FA17&lt;=40,FA17&gt;20),"10",IF(AND(FA17&lt;=20,FA17&gt;=0),"0")))))</f>
        <v>30</v>
      </c>
      <c r="FC17" s="142">
        <v>71</v>
      </c>
      <c r="FD17" s="130" t="str">
        <f>IF(AND(FC17&lt;=100,FC17&gt;80),"30",IF(AND(FC17&lt;=80,FC17&gt;60),"20",IF(AND(FC17&lt;=60,FC17&gt;40),"15",IF(AND(FC17&lt;=40,FC17&gt;20),"10",IF(AND(FC17&lt;=20,FC17&gt;5),"5",IF(AND(FC17&lt;=5,FC17&gt;=0),"0"))))))</f>
        <v>20</v>
      </c>
      <c r="FE17" s="130">
        <f>EJ17+EL17+EO17</f>
        <v>90</v>
      </c>
      <c r="FF17" s="130">
        <f>ER17+EU17+EX17+EZ17+FB17+FD17</f>
        <v>190</v>
      </c>
      <c r="FG17" s="130">
        <f>FF17+FE17</f>
        <v>280</v>
      </c>
      <c r="FH17" s="143">
        <f>EF17+FG17</f>
        <v>635</v>
      </c>
      <c r="FI17" s="90"/>
      <c r="FJ17" s="86"/>
    </row>
    <row r="18" spans="1:166" ht="15.6" customHeight="1" x14ac:dyDescent="0.3">
      <c r="A18" s="43">
        <v>15</v>
      </c>
      <c r="B18" s="43" t="s">
        <v>161</v>
      </c>
      <c r="C18" s="87" t="s">
        <v>162</v>
      </c>
      <c r="D18" s="130">
        <v>35</v>
      </c>
      <c r="E18" s="130">
        <v>43</v>
      </c>
      <c r="F18" s="130">
        <v>1573</v>
      </c>
      <c r="G18" s="131">
        <v>675</v>
      </c>
      <c r="H18" s="131">
        <v>391</v>
      </c>
      <c r="I18" s="130">
        <v>2112</v>
      </c>
      <c r="J18" s="131">
        <v>35</v>
      </c>
      <c r="K18" s="131">
        <v>210</v>
      </c>
      <c r="L18" s="131">
        <v>674</v>
      </c>
      <c r="M18" s="131">
        <v>893</v>
      </c>
      <c r="N18" s="131">
        <v>623</v>
      </c>
      <c r="O18" s="131">
        <v>95</v>
      </c>
      <c r="P18" s="132" t="s">
        <v>163</v>
      </c>
      <c r="Q18" s="133">
        <v>35</v>
      </c>
      <c r="R18" s="133">
        <v>84</v>
      </c>
      <c r="S18" s="133">
        <v>50</v>
      </c>
      <c r="T18" s="133">
        <v>34</v>
      </c>
      <c r="U18" s="133">
        <v>82</v>
      </c>
      <c r="V18" s="133">
        <v>1</v>
      </c>
      <c r="W18" s="133">
        <v>83</v>
      </c>
      <c r="X18" s="144" t="s">
        <v>421</v>
      </c>
      <c r="Y18" s="134">
        <v>35</v>
      </c>
      <c r="Z18" s="134">
        <v>43</v>
      </c>
      <c r="AA18" s="134"/>
      <c r="AB18" s="134"/>
      <c r="AC18" s="134">
        <v>9</v>
      </c>
      <c r="AD18" s="134">
        <v>34</v>
      </c>
      <c r="AE18" s="134">
        <v>1467</v>
      </c>
      <c r="AF18" s="134">
        <v>1467</v>
      </c>
      <c r="AG18" s="134">
        <v>1467</v>
      </c>
      <c r="AH18" s="134">
        <v>118</v>
      </c>
      <c r="AI18" s="134">
        <v>118</v>
      </c>
      <c r="AJ18" s="134">
        <v>118</v>
      </c>
      <c r="AK18" s="134"/>
      <c r="AL18" s="135">
        <v>43</v>
      </c>
      <c r="AM18" s="135">
        <v>33</v>
      </c>
      <c r="AN18" s="135">
        <v>10</v>
      </c>
      <c r="AO18" s="135">
        <f>AP18+AQ18</f>
        <v>1536</v>
      </c>
      <c r="AP18" s="135">
        <v>881</v>
      </c>
      <c r="AQ18" s="135">
        <v>655</v>
      </c>
      <c r="AR18" s="135">
        <v>641</v>
      </c>
      <c r="AS18" s="135">
        <v>97</v>
      </c>
      <c r="AT18" s="135">
        <v>544</v>
      </c>
      <c r="AU18" s="136" t="s">
        <v>164</v>
      </c>
      <c r="AV18" s="135">
        <v>218</v>
      </c>
      <c r="AW18" s="135">
        <v>218</v>
      </c>
      <c r="AX18" s="135">
        <v>218</v>
      </c>
      <c r="AY18" s="135">
        <v>209</v>
      </c>
      <c r="AZ18" s="135">
        <v>202</v>
      </c>
      <c r="BA18" s="135">
        <v>209</v>
      </c>
      <c r="BB18" s="135">
        <v>97</v>
      </c>
      <c r="BC18" s="135">
        <v>97</v>
      </c>
      <c r="BD18" s="135">
        <v>97</v>
      </c>
      <c r="BE18" s="135">
        <v>25</v>
      </c>
      <c r="BF18" s="135">
        <v>1</v>
      </c>
      <c r="BG18" s="135">
        <v>25</v>
      </c>
      <c r="BH18" s="135">
        <v>1</v>
      </c>
      <c r="BI18" s="135">
        <v>1</v>
      </c>
      <c r="BJ18" s="135">
        <v>1</v>
      </c>
      <c r="BK18" s="135">
        <v>325</v>
      </c>
      <c r="BL18" s="135">
        <v>0</v>
      </c>
      <c r="BM18" s="135">
        <v>325</v>
      </c>
      <c r="BN18" s="135">
        <v>220</v>
      </c>
      <c r="BO18" s="135">
        <v>220</v>
      </c>
      <c r="BP18" s="135">
        <v>220</v>
      </c>
      <c r="BQ18" s="142">
        <v>2</v>
      </c>
      <c r="BR18" s="145">
        <v>2</v>
      </c>
      <c r="BS18" s="145">
        <v>2</v>
      </c>
      <c r="BT18" s="145">
        <v>17</v>
      </c>
      <c r="BU18" s="145">
        <v>17</v>
      </c>
      <c r="BV18" s="145">
        <v>17</v>
      </c>
      <c r="BW18" s="130">
        <f>Y18</f>
        <v>35</v>
      </c>
      <c r="BX18" s="130">
        <f>Z18</f>
        <v>43</v>
      </c>
      <c r="BY18" s="130">
        <f>BX18</f>
        <v>43</v>
      </c>
      <c r="BZ18" s="130">
        <f>BX18</f>
        <v>43</v>
      </c>
      <c r="CA18" s="130">
        <f>AD18</f>
        <v>34</v>
      </c>
      <c r="CB18" s="130">
        <f>AE18</f>
        <v>1467</v>
      </c>
      <c r="CC18" s="130">
        <f>AF18</f>
        <v>1467</v>
      </c>
      <c r="CD18" s="130">
        <f>AG18</f>
        <v>1467</v>
      </c>
      <c r="CE18" s="130">
        <f>AH18</f>
        <v>118</v>
      </c>
      <c r="CF18" s="130">
        <f>AI18</f>
        <v>118</v>
      </c>
      <c r="CG18" s="130">
        <f>AJ18</f>
        <v>118</v>
      </c>
      <c r="CH18" s="130">
        <f>IFERROR(AV18+AY18+BB18+BE18+BH18+BK18+BN18+BQ18+BT18,0)</f>
        <v>1114</v>
      </c>
      <c r="CI18" s="130">
        <f>IFERROR(AW18+AZ18+BC18+BF18+BI18+BL18+BO18+BR18+BU18,0)</f>
        <v>758</v>
      </c>
      <c r="CJ18" s="130">
        <f>IFERROR(AX18+BA18+BD18+BG18+BJ18+BM18+BP18+BS18+BV18,0)</f>
        <v>1114</v>
      </c>
      <c r="CK18" s="135">
        <v>1987</v>
      </c>
      <c r="CL18" s="135">
        <v>2535</v>
      </c>
      <c r="CM18" s="135">
        <v>112</v>
      </c>
      <c r="CN18" s="135">
        <v>2536</v>
      </c>
      <c r="CO18" s="135">
        <v>2275</v>
      </c>
      <c r="CP18" s="135">
        <v>36684</v>
      </c>
      <c r="CQ18" s="135">
        <v>7751</v>
      </c>
      <c r="CR18" s="135">
        <v>6808</v>
      </c>
      <c r="CS18" s="135">
        <v>21321</v>
      </c>
      <c r="CT18" s="135">
        <v>21841</v>
      </c>
      <c r="CU18" s="139">
        <v>1670</v>
      </c>
      <c r="CV18" s="140">
        <v>2963</v>
      </c>
      <c r="CW18" s="135">
        <f>ROUND(IFERROR(D18/BW18,0)*100,0)</f>
        <v>100</v>
      </c>
      <c r="CX18" s="130">
        <f>IF(CW18=100,10,-50)</f>
        <v>10</v>
      </c>
      <c r="CY18" s="135">
        <f>ROUND(IFERROR(E18/BZ18,0)*100,0)</f>
        <v>100</v>
      </c>
      <c r="CZ18" s="130" t="str">
        <f>IF((CY18=100),"30",IF(AND(CY18&lt;=99,CY18&gt;90),"20",IF(AND(CY18&lt;=90,CY18&gt;80),"10","-30")))</f>
        <v>30</v>
      </c>
      <c r="DA18" s="135">
        <f>ROUND(IFERROR(F18/(CD18+CG18),0)*100,0)</f>
        <v>99</v>
      </c>
      <c r="DB18" s="130" t="str">
        <f>IF(AND(DA18&lt;=100,DA18&gt;90),"30",IF(AND(DA18&lt;=90,DA18&gt;80),"20",IF(AND(DA18&lt;=80,DA18&gt;70),"15",IF(AND(DA18&lt;=70,DA18&gt;60),"10",IF(AND(DA18&lt;=60,DA18&gt;50),"5","0")))))</f>
        <v>30</v>
      </c>
      <c r="DC18" s="135">
        <f>ROUND(IFERROR(G18/CJ18,0)*100,0)</f>
        <v>61</v>
      </c>
      <c r="DD18" s="135" t="str">
        <f>IF(AND(DC18&lt;=100,DC18&gt;60),"30",IF(AND(DC18&lt;=60,DC18&gt;40),"20",IF(AND(DC18&lt;=40,DC18&gt;30),"15",IF(AND(DC18&lt;=30,DC18&gt;20),"10",IF(AND(DC18&lt;=20,DC18&gt;10),"5",IF(DC18=0,-30,0))))))</f>
        <v>30</v>
      </c>
      <c r="DE18" s="135">
        <f>ROUND(IFERROR(CK18/CL18*100,0),0)</f>
        <v>78</v>
      </c>
      <c r="DF18" s="130" t="str">
        <f>IF(AND(DE18&lt;=100,DE18&gt;60),"20",IF(AND(DE18&lt;=60,DE18&gt;40),"15",IF(AND(DE18&lt;=40,DE18&gt;20),"10",IF(AND(DE18&lt;=20,DE18&gt;10),"5","0"))))</f>
        <v>20</v>
      </c>
      <c r="DG18" s="135">
        <f>ROUND(IFERROR(CM18/CN18*100,0),0)</f>
        <v>4</v>
      </c>
      <c r="DH18" s="130" t="str">
        <f>IF(AND(DG18&lt;=100,DG18&gt;60),"20",IF(AND(DG18&lt;=60,DG18&gt;40),"15",IF(AND(DG18&lt;=40,DG18&gt;20),"10",IF(AND(DG18&lt;=20,DG18&gt;10),"5","0"))))</f>
        <v>0</v>
      </c>
      <c r="DI18" s="135">
        <f>ROUND(IFERROR(CO18/CP18*100,0),0)</f>
        <v>6</v>
      </c>
      <c r="DJ18" s="130" t="str">
        <f>IF(AND(DI18&lt;=100,DI18&gt;60),"20",IF(AND(DI18&lt;=60,DI18&gt;40),"15",IF(AND(DI18&lt;=40,DI18&gt;20),"10",IF(AND(DI18&lt;=20,DI18&gt;10),"5","0"))))</f>
        <v>0</v>
      </c>
      <c r="DK18" s="135">
        <f>ROUND(IFERROR(CQ18/(CQ18+CR18)*100,0),0)</f>
        <v>53</v>
      </c>
      <c r="DL18" s="130" t="str">
        <f>IF(AND(DK18&lt;=100,DK18&gt;60),"20",IF(AND(DK18&lt;=60,DK18&gt;40),"15",IF(AND(DK18&lt;=40,DK18&gt;20),"10",IF(AND(DK18&lt;=20,DK18&gt;10),"5","0"))))</f>
        <v>15</v>
      </c>
      <c r="DM18" s="135">
        <f>ROUND(IFERROR(I18/(BW18+BY18+CC18+CF18+CI18),0)*100,0)</f>
        <v>87</v>
      </c>
      <c r="DN18" s="130" t="str">
        <f>IF(AND(DM18&lt;=100,DM18&gt;80),"50",IF(AND(DM18&lt;=80,DM18&gt;60),"40",IF(AND(DM18&lt;=60,DM18&gt;40),"30",IF(AND(DM18&lt;=40,DM18&gt;20),"20",IF(AND(DM18&lt;=20,DM18&gt;10),"10",IF(AND(DM18&lt;=10,DM18&gt;=5),"5","0"))))))</f>
        <v>50</v>
      </c>
      <c r="DO18" s="135">
        <f>ROUND(IFERROR(CS18/CT18,0)*100,0)</f>
        <v>98</v>
      </c>
      <c r="DP18" s="130" t="str">
        <f>IF(AND(DO18&lt;=100,DO18&gt;80),"30",IF(AND(DO18&lt;=80,DO18&gt;60),"20",IF(AND(DO18&lt;=60,DO18&gt;50),"15",IF(AND(DO18&lt;=50,DO18&gt;40),"10","0"))))</f>
        <v>30</v>
      </c>
      <c r="DQ18" s="130">
        <f>ROUND(IFERROR(CU18/CV18,0)*100,0)</f>
        <v>56</v>
      </c>
      <c r="DR18" s="130" t="str">
        <f>IF(AND(DQ18&lt;=100,DQ18&gt;80),"30",IF(AND(DQ18&lt;=80,DQ18&gt;60),"20",IF(AND(DQ18&lt;=60,DQ18&gt;40),"15",IF(AND(DQ18&lt;=40,DQ18&gt;20),"10","0"))))</f>
        <v>15</v>
      </c>
      <c r="DS18" s="130">
        <f>CX18+CZ18+DB18+DD18+DF18+DH18+DJ18+DL18+DN18+DP18+DR18</f>
        <v>230</v>
      </c>
      <c r="DT18" s="130">
        <v>22700</v>
      </c>
      <c r="DU18" s="130">
        <v>61278</v>
      </c>
      <c r="DV18" s="130">
        <v>235665</v>
      </c>
      <c r="DW18" s="130">
        <v>61278</v>
      </c>
      <c r="DX18" s="130">
        <v>28874</v>
      </c>
      <c r="DY18" s="130">
        <f>ROUND(IFERROR((DT18+DU18+DX18)/(DV18+DT18+DW18),0)*100,0)</f>
        <v>35</v>
      </c>
      <c r="DZ18" s="130" t="str">
        <f>IF(AND(DY18&lt;=100,DY18&gt;90),"50",IF(AND(DY18&lt;=90,DY18&gt;80),"45",IF(AND(DY18&lt;=80,DY18&gt;70),"40",IF(AND(DY18&lt;=70,DY18&gt;60),"35",IF(AND(DY18&lt;=60,DY18&gt;50),"30",IF(AND(DY18&lt;=50,DY18&gt;40),"25",IF(AND(DY18&lt;=40,DY18&gt;30),"20",IF(AND(DY18&lt;=30,DY18&gt;20),"15",IF(AND(DY18&lt;=20,DY18&gt;10),"10",IF(AND(DY18&lt;=10,DY18&gt;5),"5","0"))))))))))</f>
        <v>20</v>
      </c>
      <c r="EA18" s="130">
        <f>ROUND(IFERROR(DU18/DW18,0)*100,0)</f>
        <v>100</v>
      </c>
      <c r="EB18" s="130" t="str">
        <f>IF(EA18=100,"20","0")</f>
        <v>20</v>
      </c>
      <c r="EC18" s="130">
        <f>ROUND(IFERROR(DX18/DV18,0)*100,0)</f>
        <v>12</v>
      </c>
      <c r="ED18" s="130" t="str">
        <f>IF(AND(EC18&lt;=100,EC18&gt;80),"20",IF(AND(EC18&lt;=80,EC18&gt;60),"15",IF(AND(EC18&lt;=60,EC18&gt;40),"10","0")))</f>
        <v>0</v>
      </c>
      <c r="EE18" s="130">
        <f>DZ18+EB18+ED18</f>
        <v>40</v>
      </c>
      <c r="EF18" s="130">
        <f>EE18+DS18</f>
        <v>270</v>
      </c>
      <c r="EG18" s="142">
        <v>117397</v>
      </c>
      <c r="EH18" s="146">
        <v>2199919</v>
      </c>
      <c r="EI18" s="141">
        <f>ROUND(EG18/EH18*100000,0)</f>
        <v>5336</v>
      </c>
      <c r="EJ18" s="141" t="str">
        <f>IF(AND(EI18&gt;=4001,EI18&gt;=4001),"30",IF(AND(EI18&lt;=4000,EI18&gt;=3001),"20",IF(AND(EI18&lt;=3000,EI18&gt;=2001),"10",IF(AND(EI18&lt;=2000,EI18&gt;=1001),"5",IF(AND(EI18&lt;=1000,EI18&gt;=0),"0")))))</f>
        <v>30</v>
      </c>
      <c r="EK18" s="145">
        <v>10</v>
      </c>
      <c r="EL18" s="135" t="str">
        <f>IF(AND(EK18&gt;=5,EK18&gt;=5),"30",IF(AND(EK18&lt;=4,EK18&gt;=3),"20",IF(AND(EK18&lt;=2,EK18&gt;=1),"10",IF(AND(EK18=0,EK18=0),"0"))))</f>
        <v>30</v>
      </c>
      <c r="EM18" s="138">
        <v>27</v>
      </c>
      <c r="EN18" s="135">
        <f>IFERROR(ROUND(EM18/BZ18*100,0),0)</f>
        <v>63</v>
      </c>
      <c r="EO18" s="135" t="str">
        <f>IF(AND(EN18&lt;=100, EN18&gt;80),"30",IF(AND(EN18&lt;=80, EN18&gt;60),"20",IF(AND(EN18&lt;=60, EN18&gt;40),"15",IF(AND(EN18&lt;=40, EN18&gt;20),"10",IF(AND(EN18&lt;=20, EN18&gt;5),"5",IF(AND(EN18&lt;=5, EN18&gt;=0),"0"))))))</f>
        <v>20</v>
      </c>
      <c r="EP18" s="142">
        <v>35</v>
      </c>
      <c r="EQ18" s="135">
        <f>IFERROR(ROUND(EP18/BW18*100,0),0)</f>
        <v>100</v>
      </c>
      <c r="ER18" s="135">
        <f>IF(EQ18=100,10,-50)</f>
        <v>10</v>
      </c>
      <c r="ES18" s="142">
        <v>43</v>
      </c>
      <c r="ET18" s="135">
        <f>IFERROR(ROUND(ES18/BZ18*100,0),0)</f>
        <v>100</v>
      </c>
      <c r="EU18" s="135" t="str">
        <f>IF(AND(ET18&lt;=100,ET18&gt;90),"50",IF(AND(ET18&lt;=90,ET18&gt;80),"45",IF(AND(ET18&lt;=80,ET18&gt;70),"40",IF(AND(ET18&lt;=70,ET18&gt;60),"35",IF(AND(ET18&lt;=60,ET18&gt;50),"30",IF(AND(ET18&lt;=50,ET18&gt;40),"25",IF(AND(ET18&lt;=40,ET18&gt;30),"20",IF(AND(ET18&lt;=30,ET18&gt;20),"15",IF(AND(ET18&lt;=20,ET18&gt;10),"10",IF(AND(ET18&lt;=10,ET18&gt;5),"5",IF(AND(ET18&lt;=5,ET18&gt;0),"1",IF(AND(ET18&lt;=0,ET18&lt;0),"0"))))))))))))</f>
        <v>50</v>
      </c>
      <c r="EV18" s="142">
        <v>78</v>
      </c>
      <c r="EW18" s="135">
        <f>IFERROR(ROUND(EV18/(BW18+BY18)*100,0),0)</f>
        <v>100</v>
      </c>
      <c r="EX18" s="135" t="str">
        <f>IF(AND(EW18&lt;=100,EW18&gt;90),"50",IF(AND(EW18&lt;=90,EW18&gt;80),"45",IF(AND(EW18&lt;=80,EW18&gt;70),"40",IF(AND(EW18&lt;=70,EW18&gt;60),"35",IF(AND(EW18&lt;=60,EW18&gt;50),"30",IF(AND(EW18&lt;=50,EW18&gt;40),"25",IF(AND(EW18&lt;=40,EW18&gt;30),"20",IF(AND(EW18&lt;=30,EW18&gt;20),"15",IF(AND(EW18&lt;=20,EW18&gt;10),"10",IF(AND(EW18&lt;=10,EW18&gt;5),"5",IF(AND(EW18&lt;5,EW18&gt;0),"0")))))))))))</f>
        <v>50</v>
      </c>
      <c r="EY18" s="142">
        <v>0</v>
      </c>
      <c r="EZ18" s="130" t="str">
        <f>IF(AND(EY18&gt;=5,EY18&gt;=5),"30",IF(AND(EY18&lt;=4,EY18&gt;1),"20",IF(AND(EY18&lt;=1,EY18&gt;0),"10",IF(AND(EY18=0,EY18=0),"0"))))</f>
        <v>0</v>
      </c>
      <c r="FA18" s="142">
        <v>0</v>
      </c>
      <c r="FB18" s="130" t="str">
        <f>IF(AND(FA18&lt;=100,FA18&gt;80),"30",IF(AND(FA18&lt;=80,FA18&gt;60),"20",IF(AND(FA18&lt;=60,FA18&gt;40),"15",IF(AND(FA18&lt;=40,FA18&gt;20),"10",IF(AND(FA18&lt;=20,FA18&gt;=0),"0")))))</f>
        <v>0</v>
      </c>
      <c r="FC18" s="142">
        <v>50</v>
      </c>
      <c r="FD18" s="130" t="str">
        <f>IF(AND(FC18&lt;=100,FC18&gt;80),"30",IF(AND(FC18&lt;=80,FC18&gt;60),"20",IF(AND(FC18&lt;=60,FC18&gt;40),"15",IF(AND(FC18&lt;=40,FC18&gt;20),"10",IF(AND(FC18&lt;=20,FC18&gt;5),"5",IF(AND(FC18&lt;=5,FC18&gt;=0),"0"))))))</f>
        <v>15</v>
      </c>
      <c r="FE18" s="130">
        <f>EJ18+EL18+EO18</f>
        <v>80</v>
      </c>
      <c r="FF18" s="130">
        <f>ER18+EU18+EX18+EZ18+FB18+FD18</f>
        <v>125</v>
      </c>
      <c r="FG18" s="130">
        <f>FF18+FE18</f>
        <v>205</v>
      </c>
      <c r="FH18" s="143">
        <f>EF18+FG18</f>
        <v>475</v>
      </c>
      <c r="FI18" s="90"/>
      <c r="FJ18" s="86"/>
    </row>
    <row r="19" spans="1:166" ht="15.6" customHeight="1" x14ac:dyDescent="0.3">
      <c r="A19" s="43">
        <v>16</v>
      </c>
      <c r="B19" s="43" t="s">
        <v>125</v>
      </c>
      <c r="C19" s="87" t="s">
        <v>165</v>
      </c>
      <c r="D19" s="130">
        <v>27</v>
      </c>
      <c r="E19" s="130">
        <v>286</v>
      </c>
      <c r="F19" s="130">
        <v>927</v>
      </c>
      <c r="G19" s="131">
        <v>645</v>
      </c>
      <c r="H19" s="131">
        <v>147</v>
      </c>
      <c r="I19" s="130">
        <v>1467</v>
      </c>
      <c r="J19" s="131">
        <v>28</v>
      </c>
      <c r="K19" s="131">
        <v>364</v>
      </c>
      <c r="L19" s="131">
        <v>514</v>
      </c>
      <c r="M19" s="131">
        <v>446</v>
      </c>
      <c r="N19" s="131">
        <v>668</v>
      </c>
      <c r="O19" s="131">
        <v>60</v>
      </c>
      <c r="P19" s="132" t="s">
        <v>166</v>
      </c>
      <c r="Q19" s="133">
        <v>27</v>
      </c>
      <c r="R19" s="133">
        <v>364</v>
      </c>
      <c r="S19" s="133">
        <v>319</v>
      </c>
      <c r="T19" s="133">
        <v>45</v>
      </c>
      <c r="U19" s="133">
        <v>145</v>
      </c>
      <c r="V19" s="133">
        <v>33</v>
      </c>
      <c r="W19" s="133">
        <v>5</v>
      </c>
      <c r="X19" s="144" t="s">
        <v>439</v>
      </c>
      <c r="Y19" s="134">
        <v>27</v>
      </c>
      <c r="Z19" s="134">
        <v>286</v>
      </c>
      <c r="AA19" s="134"/>
      <c r="AB19" s="134"/>
      <c r="AC19" s="134"/>
      <c r="AD19" s="134"/>
      <c r="AE19" s="134">
        <v>865</v>
      </c>
      <c r="AF19" s="134">
        <v>865</v>
      </c>
      <c r="AG19" s="134">
        <v>865</v>
      </c>
      <c r="AH19" s="134">
        <v>62</v>
      </c>
      <c r="AI19" s="134"/>
      <c r="AJ19" s="134"/>
      <c r="AK19" s="134"/>
      <c r="AL19" s="135">
        <v>290</v>
      </c>
      <c r="AM19" s="135">
        <v>49</v>
      </c>
      <c r="AN19" s="135">
        <v>241</v>
      </c>
      <c r="AO19" s="135">
        <f>AP19+AQ19</f>
        <v>887</v>
      </c>
      <c r="AP19" s="135">
        <v>444</v>
      </c>
      <c r="AQ19" s="135">
        <v>443</v>
      </c>
      <c r="AR19" s="135">
        <v>309</v>
      </c>
      <c r="AS19" s="135">
        <v>69</v>
      </c>
      <c r="AT19" s="135">
        <v>240</v>
      </c>
      <c r="AU19" s="136" t="s">
        <v>462</v>
      </c>
      <c r="AV19" s="135">
        <v>200</v>
      </c>
      <c r="AW19" s="135">
        <v>197</v>
      </c>
      <c r="AX19" s="135">
        <v>200</v>
      </c>
      <c r="AY19" s="135">
        <v>262</v>
      </c>
      <c r="AZ19" s="135">
        <v>167</v>
      </c>
      <c r="BA19" s="135">
        <v>262</v>
      </c>
      <c r="BB19" s="135">
        <v>33</v>
      </c>
      <c r="BC19" s="135">
        <v>33</v>
      </c>
      <c r="BD19" s="135">
        <v>33</v>
      </c>
      <c r="BE19" s="135">
        <v>27</v>
      </c>
      <c r="BF19" s="135">
        <v>0</v>
      </c>
      <c r="BG19" s="135">
        <v>27</v>
      </c>
      <c r="BH19" s="135">
        <v>1</v>
      </c>
      <c r="BI19" s="135">
        <v>1</v>
      </c>
      <c r="BJ19" s="135">
        <v>1</v>
      </c>
      <c r="BK19" s="135">
        <v>153</v>
      </c>
      <c r="BL19" s="135">
        <v>17</v>
      </c>
      <c r="BM19" s="135">
        <v>153</v>
      </c>
      <c r="BN19" s="135">
        <v>336</v>
      </c>
      <c r="BO19" s="135">
        <v>82</v>
      </c>
      <c r="BP19" s="135">
        <v>336</v>
      </c>
      <c r="BQ19" s="142">
        <v>1</v>
      </c>
      <c r="BR19" s="145">
        <v>1</v>
      </c>
      <c r="BS19" s="145">
        <v>1</v>
      </c>
      <c r="BT19" s="145">
        <v>10</v>
      </c>
      <c r="BU19" s="145">
        <v>5</v>
      </c>
      <c r="BV19" s="145">
        <v>10</v>
      </c>
      <c r="BW19" s="130">
        <f>Y19</f>
        <v>27</v>
      </c>
      <c r="BX19" s="130">
        <f>Z19</f>
        <v>286</v>
      </c>
      <c r="BY19" s="130">
        <f>BX19</f>
        <v>286</v>
      </c>
      <c r="BZ19" s="130">
        <f>BX19</f>
        <v>286</v>
      </c>
      <c r="CA19" s="130">
        <f>AM19</f>
        <v>49</v>
      </c>
      <c r="CB19" s="130">
        <f>AE19</f>
        <v>865</v>
      </c>
      <c r="CC19" s="130">
        <f>AF19</f>
        <v>865</v>
      </c>
      <c r="CD19" s="130">
        <f>AG19</f>
        <v>865</v>
      </c>
      <c r="CE19" s="130">
        <f>AH19</f>
        <v>62</v>
      </c>
      <c r="CF19" s="130">
        <f>CE19</f>
        <v>62</v>
      </c>
      <c r="CG19" s="130">
        <f>CE19</f>
        <v>62</v>
      </c>
      <c r="CH19" s="130">
        <f>IFERROR(AV19+AY19+BB19+BE19+BH19+BK19+BN19+BQ19+BT19,0)</f>
        <v>1023</v>
      </c>
      <c r="CI19" s="130">
        <f>IFERROR(AW19+AZ19+BC19+BF19+BI19+BL19+BO19+BR19+BU19,0)</f>
        <v>503</v>
      </c>
      <c r="CJ19" s="130">
        <f>IFERROR(AX19+BA19+BD19+BG19+BJ19+BM19+BP19+BS19+BV19,0)</f>
        <v>1023</v>
      </c>
      <c r="CK19" s="135">
        <v>1682</v>
      </c>
      <c r="CL19" s="135">
        <v>2000</v>
      </c>
      <c r="CM19" s="135">
        <v>1385</v>
      </c>
      <c r="CN19" s="135">
        <v>2001</v>
      </c>
      <c r="CO19" s="135">
        <v>1581</v>
      </c>
      <c r="CP19" s="135">
        <v>19989</v>
      </c>
      <c r="CQ19" s="135">
        <v>954</v>
      </c>
      <c r="CR19" s="135">
        <v>8065</v>
      </c>
      <c r="CS19" s="135">
        <v>15444</v>
      </c>
      <c r="CT19" s="135">
        <v>16070</v>
      </c>
      <c r="CU19" s="139">
        <v>1235</v>
      </c>
      <c r="CV19" s="140">
        <v>2352</v>
      </c>
      <c r="CW19" s="135">
        <f>ROUND(IFERROR(D19/BW19,0)*100,0)</f>
        <v>100</v>
      </c>
      <c r="CX19" s="130">
        <f>IF(CW19=100,10,-50)</f>
        <v>10</v>
      </c>
      <c r="CY19" s="135">
        <f>ROUND(IFERROR(E19/BZ19,0)*100,0)</f>
        <v>100</v>
      </c>
      <c r="CZ19" s="130" t="str">
        <f>IF((CY19=100),"30",IF(AND(CY19&lt;=99,CY19&gt;90),"20",IF(AND(CY19&lt;=90,CY19&gt;80),"10","-30")))</f>
        <v>30</v>
      </c>
      <c r="DA19" s="135">
        <f>ROUND(IFERROR(F19/(CD19+CG19),0)*100,0)</f>
        <v>100</v>
      </c>
      <c r="DB19" s="130" t="str">
        <f>IF(AND(DA19&lt;=100,DA19&gt;90),"30",IF(AND(DA19&lt;=90,DA19&gt;80),"20",IF(AND(DA19&lt;=80,DA19&gt;70),"15",IF(AND(DA19&lt;=70,DA19&gt;60),"10",IF(AND(DA19&lt;=60,DA19&gt;50),"5","0")))))</f>
        <v>30</v>
      </c>
      <c r="DC19" s="135">
        <f>ROUND(IFERROR(G19/CJ19,0)*100,0)</f>
        <v>63</v>
      </c>
      <c r="DD19" s="135" t="str">
        <f>IF(AND(DC19&lt;=100,DC19&gt;60),"30",IF(AND(DC19&lt;=60,DC19&gt;40),"20",IF(AND(DC19&lt;=40,DC19&gt;30),"15",IF(AND(DC19&lt;=30,DC19&gt;20),"10",IF(AND(DC19&lt;=20,DC19&gt;10),"5",IF(DC19=0,-30,0))))))</f>
        <v>30</v>
      </c>
      <c r="DE19" s="135">
        <f>ROUND(IFERROR(CK19/CL19*100,0),0)</f>
        <v>84</v>
      </c>
      <c r="DF19" s="130" t="str">
        <f>IF(AND(DE19&lt;=100,DE19&gt;60),"20",IF(AND(DE19&lt;=60,DE19&gt;40),"15",IF(AND(DE19&lt;=40,DE19&gt;20),"10",IF(AND(DE19&lt;=20,DE19&gt;10),"5","0"))))</f>
        <v>20</v>
      </c>
      <c r="DG19" s="135">
        <f>ROUND(IFERROR(CM19/CN19*100,0),0)</f>
        <v>69</v>
      </c>
      <c r="DH19" s="130" t="str">
        <f>IF(AND(DG19&lt;=100,DG19&gt;60),"20",IF(AND(DG19&lt;=60,DG19&gt;40),"15",IF(AND(DG19&lt;=40,DG19&gt;20),"10",IF(AND(DG19&lt;=20,DG19&gt;10),"5","0"))))</f>
        <v>20</v>
      </c>
      <c r="DI19" s="135">
        <f>ROUND(IFERROR(CO19/CP19*100,0),0)</f>
        <v>8</v>
      </c>
      <c r="DJ19" s="130" t="str">
        <f>IF(AND(DI19&lt;=100,DI19&gt;60),"20",IF(AND(DI19&lt;=60,DI19&gt;40),"15",IF(AND(DI19&lt;=40,DI19&gt;20),"10",IF(AND(DI19&lt;=20,DI19&gt;10),"5","0"))))</f>
        <v>0</v>
      </c>
      <c r="DK19" s="135">
        <f>ROUND(IFERROR(CQ19/(CQ19+CR19)*100,0),0)</f>
        <v>11</v>
      </c>
      <c r="DL19" s="130" t="str">
        <f>IF(AND(DK19&lt;=100,DK19&gt;60),"20",IF(AND(DK19&lt;=60,DK19&gt;40),"15",IF(AND(DK19&lt;=40,DK19&gt;20),"10",IF(AND(DK19&lt;=20,DK19&gt;10),"5","0"))))</f>
        <v>5</v>
      </c>
      <c r="DM19" s="135">
        <f>ROUND(IFERROR(I19/(BW19+BY19+CC19+CF19+CI19),0)*100,0)</f>
        <v>84</v>
      </c>
      <c r="DN19" s="130" t="str">
        <f>IF(AND(DM19&lt;=100,DM19&gt;80),"50",IF(AND(DM19&lt;=80,DM19&gt;60),"40",IF(AND(DM19&lt;=60,DM19&gt;40),"30",IF(AND(DM19&lt;=40,DM19&gt;20),"20",IF(AND(DM19&lt;=20,DM19&gt;10),"10",IF(AND(DM19&lt;=10,DM19&gt;=5),"5","0"))))))</f>
        <v>50</v>
      </c>
      <c r="DO19" s="135">
        <f>ROUND(IFERROR(CS19/CT19,0)*100,0)</f>
        <v>96</v>
      </c>
      <c r="DP19" s="130" t="str">
        <f>IF(AND(DO19&lt;=100,DO19&gt;80),"30",IF(AND(DO19&lt;=80,DO19&gt;60),"20",IF(AND(DO19&lt;=60,DO19&gt;50),"15",IF(AND(DO19&lt;=50,DO19&gt;40),"10","0"))))</f>
        <v>30</v>
      </c>
      <c r="DQ19" s="130">
        <f>ROUND(IFERROR(CU19/CV19,0)*100,0)</f>
        <v>53</v>
      </c>
      <c r="DR19" s="130" t="str">
        <f>IF(AND(DQ19&lt;=100,DQ19&gt;80),"30",IF(AND(DQ19&lt;=80,DQ19&gt;60),"20",IF(AND(DQ19&lt;=60,DQ19&gt;40),"15",IF(AND(DQ19&lt;=40,DQ19&gt;20),"10","0"))))</f>
        <v>15</v>
      </c>
      <c r="DS19" s="130">
        <f>CX19+CZ19+DB19+DD19+DF19+DH19+DJ19+DL19+DN19+DP19+DR19</f>
        <v>240</v>
      </c>
      <c r="DT19" s="130">
        <v>16401</v>
      </c>
      <c r="DU19" s="130">
        <v>0</v>
      </c>
      <c r="DV19" s="130">
        <v>191183</v>
      </c>
      <c r="DW19" s="130">
        <v>0</v>
      </c>
      <c r="DX19" s="130">
        <v>0</v>
      </c>
      <c r="DY19" s="130">
        <f>ROUND(IFERROR((DT19+DU19+DX19)/(DV19+DT19+DW19),0)*100,0)</f>
        <v>8</v>
      </c>
      <c r="DZ19" s="130" t="str">
        <f>IF(AND(DY19&lt;=100,DY19&gt;90),"50",IF(AND(DY19&lt;=90,DY19&gt;80),"45",IF(AND(DY19&lt;=80,DY19&gt;70),"40",IF(AND(DY19&lt;=70,DY19&gt;60),"35",IF(AND(DY19&lt;=60,DY19&gt;50),"30",IF(AND(DY19&lt;=50,DY19&gt;40),"25",IF(AND(DY19&lt;=40,DY19&gt;30),"20",IF(AND(DY19&lt;=30,DY19&gt;20),"15",IF(AND(DY19&lt;=20,DY19&gt;10),"10",IF(AND(DY19&lt;=10,DY19&gt;5),"5","0"))))))))))</f>
        <v>5</v>
      </c>
      <c r="EA19" s="130">
        <v>100</v>
      </c>
      <c r="EB19" s="130" t="str">
        <f>IF(EA19=100,"20","0")</f>
        <v>20</v>
      </c>
      <c r="EC19" s="130">
        <f>ROUND(IFERROR(DX19/DV19,0)*100,0)</f>
        <v>0</v>
      </c>
      <c r="ED19" s="130" t="str">
        <f>IF(AND(EC19&lt;=100,EC19&gt;80),"20",IF(AND(EC19&lt;=80,EC19&gt;60),"15",IF(AND(EC19&lt;=60,EC19&gt;40),"10","0")))</f>
        <v>0</v>
      </c>
      <c r="EE19" s="130">
        <f>DZ19+EB19+ED19</f>
        <v>25</v>
      </c>
      <c r="EF19" s="130">
        <f>EE19+DS19</f>
        <v>265</v>
      </c>
      <c r="EG19" s="142">
        <v>133965</v>
      </c>
      <c r="EH19" s="146">
        <v>1057219</v>
      </c>
      <c r="EI19" s="141">
        <f>ROUND(EG19/EH19*100000,0)</f>
        <v>12671</v>
      </c>
      <c r="EJ19" s="141" t="str">
        <f>IF(AND(EI19&gt;=4001,EI19&gt;=4001),"30",IF(AND(EI19&lt;=4000,EI19&gt;=3001),"20",IF(AND(EI19&lt;=3000,EI19&gt;=2001),"10",IF(AND(EI19&lt;=2000,EI19&gt;=1001),"5",IF(AND(EI19&lt;=1000,EI19&gt;=0),"0")))))</f>
        <v>30</v>
      </c>
      <c r="EK19" s="145">
        <v>4</v>
      </c>
      <c r="EL19" s="135" t="str">
        <f>IF(AND(EK19&gt;=5,EK19&gt;=5),"30",IF(AND(EK19&lt;=4,EK19&gt;=3),"20",IF(AND(EK19&lt;=2,EK19&gt;=1),"10",IF(AND(EK19=0,EK19=0),"0"))))</f>
        <v>20</v>
      </c>
      <c r="EM19" s="138">
        <v>133</v>
      </c>
      <c r="EN19" s="135">
        <f>IFERROR(ROUND(EM19/BZ19*100,0),0)</f>
        <v>47</v>
      </c>
      <c r="EO19" s="135" t="str">
        <f>IF(AND(EN19&lt;=100, EN19&gt;80),"30",IF(AND(EN19&lt;=80, EN19&gt;60),"20",IF(AND(EN19&lt;=60, EN19&gt;40),"15",IF(AND(EN19&lt;=40, EN19&gt;20),"10",IF(AND(EN19&lt;=20, EN19&gt;5),"5",IF(AND(EN19&lt;=5, EN19&gt;=0),"0"))))))</f>
        <v>15</v>
      </c>
      <c r="EP19" s="142">
        <v>27</v>
      </c>
      <c r="EQ19" s="135">
        <f>IFERROR(ROUND(EP19/BW19*100,0),0)</f>
        <v>100</v>
      </c>
      <c r="ER19" s="135">
        <f>IF(EQ19=100,10,-50)</f>
        <v>10</v>
      </c>
      <c r="ES19" s="142">
        <v>286</v>
      </c>
      <c r="ET19" s="135">
        <f>IFERROR(ROUND(ES19/BZ19*100,0),0)</f>
        <v>100</v>
      </c>
      <c r="EU19" s="135" t="str">
        <f>IF(AND(ET19&lt;=100,ET19&gt;90),"50",IF(AND(ET19&lt;=90,ET19&gt;80),"45",IF(AND(ET19&lt;=80,ET19&gt;70),"40",IF(AND(ET19&lt;=70,ET19&gt;60),"35",IF(AND(ET19&lt;=60,ET19&gt;50),"30",IF(AND(ET19&lt;=50,ET19&gt;40),"25",IF(AND(ET19&lt;=40,ET19&gt;30),"20",IF(AND(ET19&lt;=30,ET19&gt;20),"15",IF(AND(ET19&lt;=20,ET19&gt;10),"10",IF(AND(ET19&lt;=10,ET19&gt;5),"5",IF(AND(ET19&lt;=5,ET19&gt;0),"1",IF(AND(ET19&lt;=0,ET19&lt;0),"0"))))))))))))</f>
        <v>50</v>
      </c>
      <c r="EV19" s="142">
        <v>313</v>
      </c>
      <c r="EW19" s="135">
        <f>IFERROR(ROUND(EV19/(BW19+BY19)*100,0),0)</f>
        <v>100</v>
      </c>
      <c r="EX19" s="135" t="str">
        <f>IF(AND(EW19&lt;=100,EW19&gt;90),"50",IF(AND(EW19&lt;=90,EW19&gt;80),"45",IF(AND(EW19&lt;=80,EW19&gt;70),"40",IF(AND(EW19&lt;=70,EW19&gt;60),"35",IF(AND(EW19&lt;=60,EW19&gt;50),"30",IF(AND(EW19&lt;=50,EW19&gt;40),"25",IF(AND(EW19&lt;=40,EW19&gt;30),"20",IF(AND(EW19&lt;=30,EW19&gt;20),"15",IF(AND(EW19&lt;=20,EW19&gt;10),"10",IF(AND(EW19&lt;=10,EW19&gt;5),"5",IF(AND(EW19&lt;5,EW19&gt;0),"0")))))))))))</f>
        <v>50</v>
      </c>
      <c r="EY19" s="142">
        <v>0</v>
      </c>
      <c r="EZ19" s="130" t="str">
        <f>IF(AND(EY19&gt;=5,EY19&gt;=5),"30",IF(AND(EY19&lt;=4,EY19&gt;1),"20",IF(AND(EY19&lt;=1,EY19&gt;0),"10",IF(AND(EY19=0,EY19=0),"0"))))</f>
        <v>0</v>
      </c>
      <c r="FA19" s="142">
        <v>0</v>
      </c>
      <c r="FB19" s="130" t="str">
        <f>IF(AND(FA19&lt;=100,FA19&gt;80),"30",IF(AND(FA19&lt;=80,FA19&gt;60),"20",IF(AND(FA19&lt;=60,FA19&gt;40),"15",IF(AND(FA19&lt;=40,FA19&gt;20),"10",IF(AND(FA19&lt;=20,FA19&gt;=0),"0")))))</f>
        <v>0</v>
      </c>
      <c r="FC19" s="142">
        <v>74</v>
      </c>
      <c r="FD19" s="130" t="str">
        <f>IF(AND(FC19&lt;=100,FC19&gt;80),"30",IF(AND(FC19&lt;=80,FC19&gt;60),"20",IF(AND(FC19&lt;=60,FC19&gt;40),"15",IF(AND(FC19&lt;=40,FC19&gt;20),"10",IF(AND(FC19&lt;=20,FC19&gt;5),"5",IF(AND(FC19&lt;=5,FC19&gt;=0),"0"))))))</f>
        <v>20</v>
      </c>
      <c r="FE19" s="130">
        <f>EJ19+EL19+EO19</f>
        <v>65</v>
      </c>
      <c r="FF19" s="130">
        <f>ER19+EU19+EX19+EZ19+FB19+FD19</f>
        <v>130</v>
      </c>
      <c r="FG19" s="130">
        <f>FF19+FE19</f>
        <v>195</v>
      </c>
      <c r="FH19" s="143">
        <f>EF19+FG19</f>
        <v>460</v>
      </c>
      <c r="FI19" s="90"/>
      <c r="FJ19" s="86"/>
    </row>
    <row r="20" spans="1:166" ht="15.6" customHeight="1" x14ac:dyDescent="0.3">
      <c r="A20" s="43">
        <v>17</v>
      </c>
      <c r="B20" s="43" t="s">
        <v>139</v>
      </c>
      <c r="C20" s="87" t="s">
        <v>167</v>
      </c>
      <c r="D20" s="130">
        <v>21</v>
      </c>
      <c r="E20" s="130">
        <v>26</v>
      </c>
      <c r="F20" s="130">
        <v>434</v>
      </c>
      <c r="G20" s="131">
        <v>175</v>
      </c>
      <c r="H20" s="131">
        <v>113</v>
      </c>
      <c r="I20" s="130">
        <v>629</v>
      </c>
      <c r="J20" s="131">
        <v>22</v>
      </c>
      <c r="K20" s="131">
        <v>350</v>
      </c>
      <c r="L20" s="131">
        <v>350</v>
      </c>
      <c r="M20" s="131">
        <v>284</v>
      </c>
      <c r="N20" s="131">
        <v>405</v>
      </c>
      <c r="O20" s="131">
        <v>42</v>
      </c>
      <c r="P20" s="132" t="s">
        <v>168</v>
      </c>
      <c r="Q20" s="133">
        <v>21</v>
      </c>
      <c r="R20" s="133">
        <v>26</v>
      </c>
      <c r="S20" s="133">
        <v>0</v>
      </c>
      <c r="T20" s="133">
        <v>26</v>
      </c>
      <c r="U20" s="133">
        <v>343</v>
      </c>
      <c r="V20" s="133">
        <v>30</v>
      </c>
      <c r="W20" s="133">
        <v>35</v>
      </c>
      <c r="X20" s="144" t="s">
        <v>422</v>
      </c>
      <c r="Y20" s="134">
        <v>21</v>
      </c>
      <c r="Z20" s="134">
        <v>26</v>
      </c>
      <c r="AA20" s="134"/>
      <c r="AB20" s="134"/>
      <c r="AC20" s="134"/>
      <c r="AD20" s="134"/>
      <c r="AE20" s="134">
        <v>412</v>
      </c>
      <c r="AF20" s="134"/>
      <c r="AG20" s="134"/>
      <c r="AH20" s="134">
        <v>41</v>
      </c>
      <c r="AI20" s="134"/>
      <c r="AJ20" s="134"/>
      <c r="AK20" s="134"/>
      <c r="AL20" s="135">
        <v>79</v>
      </c>
      <c r="AM20" s="135">
        <v>26</v>
      </c>
      <c r="AN20" s="135">
        <v>53</v>
      </c>
      <c r="AO20" s="135">
        <f>AP20+AQ20</f>
        <v>646</v>
      </c>
      <c r="AP20" s="135">
        <v>350</v>
      </c>
      <c r="AQ20" s="135">
        <v>296</v>
      </c>
      <c r="AR20" s="135">
        <v>164</v>
      </c>
      <c r="AS20" s="135">
        <v>45</v>
      </c>
      <c r="AT20" s="135">
        <v>119</v>
      </c>
      <c r="AU20" s="136" t="s">
        <v>169</v>
      </c>
      <c r="AV20" s="135">
        <v>102</v>
      </c>
      <c r="AW20" s="135">
        <v>102</v>
      </c>
      <c r="AX20" s="135">
        <v>102</v>
      </c>
      <c r="AY20" s="135">
        <v>60</v>
      </c>
      <c r="AZ20" s="135">
        <v>59</v>
      </c>
      <c r="BA20" s="135">
        <v>59</v>
      </c>
      <c r="BB20" s="135">
        <v>28</v>
      </c>
      <c r="BC20" s="135">
        <v>28</v>
      </c>
      <c r="BD20" s="135">
        <v>28</v>
      </c>
      <c r="BE20" s="135">
        <v>15</v>
      </c>
      <c r="BF20" s="135">
        <v>15</v>
      </c>
      <c r="BG20" s="135">
        <v>15</v>
      </c>
      <c r="BH20" s="135">
        <v>1</v>
      </c>
      <c r="BI20" s="135">
        <v>1</v>
      </c>
      <c r="BJ20" s="135">
        <v>1</v>
      </c>
      <c r="BK20" s="135">
        <v>2</v>
      </c>
      <c r="BL20" s="135">
        <v>2</v>
      </c>
      <c r="BM20" s="135">
        <v>2</v>
      </c>
      <c r="BN20" s="135">
        <v>38</v>
      </c>
      <c r="BO20" s="135">
        <v>38</v>
      </c>
      <c r="BP20" s="135">
        <v>38</v>
      </c>
      <c r="BQ20" s="142">
        <v>1</v>
      </c>
      <c r="BR20" s="145">
        <v>1</v>
      </c>
      <c r="BS20" s="145">
        <v>1</v>
      </c>
      <c r="BT20" s="145">
        <v>1</v>
      </c>
      <c r="BU20" s="145">
        <v>1</v>
      </c>
      <c r="BV20" s="145">
        <v>1</v>
      </c>
      <c r="BW20" s="130">
        <f>Y20</f>
        <v>21</v>
      </c>
      <c r="BX20" s="130">
        <f>Z20</f>
        <v>26</v>
      </c>
      <c r="BY20" s="130">
        <f>BX20</f>
        <v>26</v>
      </c>
      <c r="BZ20" s="130">
        <f>BX20</f>
        <v>26</v>
      </c>
      <c r="CA20" s="130">
        <f>AM20</f>
        <v>26</v>
      </c>
      <c r="CB20" s="130">
        <f>AE20</f>
        <v>412</v>
      </c>
      <c r="CC20" s="130">
        <f>CB20</f>
        <v>412</v>
      </c>
      <c r="CD20" s="130">
        <f>CB20</f>
        <v>412</v>
      </c>
      <c r="CE20" s="130">
        <f>AH20</f>
        <v>41</v>
      </c>
      <c r="CF20" s="130">
        <f>CE20</f>
        <v>41</v>
      </c>
      <c r="CG20" s="130">
        <f>CE20</f>
        <v>41</v>
      </c>
      <c r="CH20" s="130">
        <f>IFERROR(AV20+AY20+BB20+BE20+BH20+BK20+BN20+BQ20+BT20,0)</f>
        <v>248</v>
      </c>
      <c r="CI20" s="130">
        <f>IFERROR(AW20+AZ20+BC20+BF20+BI20+BL20+BO20+BR20+BU20,0)</f>
        <v>247</v>
      </c>
      <c r="CJ20" s="130">
        <f>IFERROR(AX20+BA20+BD20+BG20+BJ20+BM20+BP20+BS20+BV20,0)</f>
        <v>247</v>
      </c>
      <c r="CK20" s="135">
        <v>432</v>
      </c>
      <c r="CL20" s="135">
        <v>684</v>
      </c>
      <c r="CM20" s="135">
        <v>473</v>
      </c>
      <c r="CN20" s="135">
        <v>685</v>
      </c>
      <c r="CO20" s="135">
        <v>9972</v>
      </c>
      <c r="CP20" s="135">
        <v>14286</v>
      </c>
      <c r="CQ20" s="135">
        <v>4018</v>
      </c>
      <c r="CR20" s="135">
        <v>2837</v>
      </c>
      <c r="CS20" s="135">
        <v>8750</v>
      </c>
      <c r="CT20" s="135">
        <v>9944</v>
      </c>
      <c r="CU20" s="139">
        <v>1487</v>
      </c>
      <c r="CV20" s="140">
        <v>2249</v>
      </c>
      <c r="CW20" s="135">
        <f>ROUND(IFERROR(D20/BW20,0)*100,0)</f>
        <v>100</v>
      </c>
      <c r="CX20" s="130">
        <f>IF(CW20=100,10,-50)</f>
        <v>10</v>
      </c>
      <c r="CY20" s="135">
        <f>ROUND(IFERROR(E20/BZ20,0)*100,0)</f>
        <v>100</v>
      </c>
      <c r="CZ20" s="130" t="str">
        <f>IF((CY20=100),"30",IF(AND(CY20&lt;=99,CY20&gt;90),"20",IF(AND(CY20&lt;=90,CY20&gt;80),"10","-30")))</f>
        <v>30</v>
      </c>
      <c r="DA20" s="135">
        <f>ROUND(IFERROR(F20/(CD20+CG20),0)*100,0)</f>
        <v>96</v>
      </c>
      <c r="DB20" s="130" t="str">
        <f>IF(AND(DA20&lt;=100,DA20&gt;90),"30",IF(AND(DA20&lt;=90,DA20&gt;80),"20",IF(AND(DA20&lt;=80,DA20&gt;70),"15",IF(AND(DA20&lt;=70,DA20&gt;60),"10",IF(AND(DA20&lt;=60,DA20&gt;50),"5","0")))))</f>
        <v>30</v>
      </c>
      <c r="DC20" s="135">
        <f>ROUND(IFERROR(G20/CJ20,0)*100,0)</f>
        <v>71</v>
      </c>
      <c r="DD20" s="135" t="str">
        <f>IF(AND(DC20&lt;=100,DC20&gt;60),"30",IF(AND(DC20&lt;=60,DC20&gt;40),"20",IF(AND(DC20&lt;=40,DC20&gt;30),"15",IF(AND(DC20&lt;=30,DC20&gt;20),"10",IF(AND(DC20&lt;=20,DC20&gt;10),"5",IF(DC20=0,-30,0))))))</f>
        <v>30</v>
      </c>
      <c r="DE20" s="135">
        <f>ROUND(IFERROR(CK20/CL20*100,0),0)</f>
        <v>63</v>
      </c>
      <c r="DF20" s="130" t="str">
        <f>IF(AND(DE20&lt;=100,DE20&gt;60),"20",IF(AND(DE20&lt;=60,DE20&gt;40),"15",IF(AND(DE20&lt;=40,DE20&gt;20),"10",IF(AND(DE20&lt;=20,DE20&gt;10),"5","0"))))</f>
        <v>20</v>
      </c>
      <c r="DG20" s="135">
        <f>ROUND(IFERROR(CM20/CN20*100,0),0)</f>
        <v>69</v>
      </c>
      <c r="DH20" s="130" t="str">
        <f>IF(AND(DG20&lt;=100,DG20&gt;60),"20",IF(AND(DG20&lt;=60,DG20&gt;40),"15",IF(AND(DG20&lt;=40,DG20&gt;20),"10",IF(AND(DG20&lt;=20,DG20&gt;10),"5","0"))))</f>
        <v>20</v>
      </c>
      <c r="DI20" s="135">
        <f>ROUND(IFERROR(CO20/CP20*100,0),0)</f>
        <v>70</v>
      </c>
      <c r="DJ20" s="130" t="str">
        <f>IF(AND(DI20&lt;=100,DI20&gt;60),"20",IF(AND(DI20&lt;=60,DI20&gt;40),"15",IF(AND(DI20&lt;=40,DI20&gt;20),"10",IF(AND(DI20&lt;=20,DI20&gt;10),"5","0"))))</f>
        <v>20</v>
      </c>
      <c r="DK20" s="135">
        <f>ROUND(IFERROR(CQ20/(CQ20+CR20)*100,0),0)</f>
        <v>59</v>
      </c>
      <c r="DL20" s="130" t="str">
        <f>IF(AND(DK20&lt;=100,DK20&gt;60),"20",IF(AND(DK20&lt;=60,DK20&gt;40),"15",IF(AND(DK20&lt;=40,DK20&gt;20),"10",IF(AND(DK20&lt;=20,DK20&gt;10),"5","0"))))</f>
        <v>15</v>
      </c>
      <c r="DM20" s="135">
        <f>ROUND(IFERROR(I20/(BW20+BY20+CC20+CF20+CI20),0)*100,0)</f>
        <v>84</v>
      </c>
      <c r="DN20" s="130" t="str">
        <f>IF(AND(DM20&lt;=100,DM20&gt;80),"50",IF(AND(DM20&lt;=80,DM20&gt;60),"40",IF(AND(DM20&lt;=60,DM20&gt;40),"30",IF(AND(DM20&lt;=40,DM20&gt;20),"20",IF(AND(DM20&lt;=20,DM20&gt;10),"10",IF(AND(DM20&lt;=10,DM20&gt;=5),"5","0"))))))</f>
        <v>50</v>
      </c>
      <c r="DO20" s="135">
        <f>ROUND(IFERROR(CS20/CT20,0)*100,0)</f>
        <v>88</v>
      </c>
      <c r="DP20" s="130" t="str">
        <f>IF(AND(DO20&lt;=100,DO20&gt;80),"30",IF(AND(DO20&lt;=80,DO20&gt;60),"20",IF(AND(DO20&lt;=60,DO20&gt;50),"15",IF(AND(DO20&lt;=50,DO20&gt;40),"10","0"))))</f>
        <v>30</v>
      </c>
      <c r="DQ20" s="130">
        <f>ROUND(IFERROR(CU20/CV20,0)*100,0)</f>
        <v>66</v>
      </c>
      <c r="DR20" s="130" t="str">
        <f>IF(AND(DQ20&lt;=100,DQ20&gt;80),"30",IF(AND(DQ20&lt;=80,DQ20&gt;60),"20",IF(AND(DQ20&lt;=60,DQ20&gt;40),"15",IF(AND(DQ20&lt;=40,DQ20&gt;20),"10","0"))))</f>
        <v>20</v>
      </c>
      <c r="DS20" s="130">
        <f>CX20+CZ20+DB20+DD20+DF20+DH20+DJ20+DL20+DN20+DP20+DR20</f>
        <v>275</v>
      </c>
      <c r="DT20" s="130">
        <v>10261</v>
      </c>
      <c r="DU20" s="130">
        <v>0</v>
      </c>
      <c r="DV20" s="130">
        <v>82240</v>
      </c>
      <c r="DW20" s="130">
        <v>0</v>
      </c>
      <c r="DX20" s="130">
        <v>1744</v>
      </c>
      <c r="DY20" s="130">
        <f>ROUND(IFERROR((DT20+DU20+DX20)/(DV20+DT20+DW20),0)*100,0)</f>
        <v>13</v>
      </c>
      <c r="DZ20" s="130" t="str">
        <f>IF(AND(DY20&lt;=100,DY20&gt;90),"50",IF(AND(DY20&lt;=90,DY20&gt;80),"45",IF(AND(DY20&lt;=80,DY20&gt;70),"40",IF(AND(DY20&lt;=70,DY20&gt;60),"35",IF(AND(DY20&lt;=60,DY20&gt;50),"30",IF(AND(DY20&lt;=50,DY20&gt;40),"25",IF(AND(DY20&lt;=40,DY20&gt;30),"20",IF(AND(DY20&lt;=30,DY20&gt;20),"15",IF(AND(DY20&lt;=20,DY20&gt;10),"10",IF(AND(DY20&lt;=10,DY20&gt;5),"5","0"))))))))))</f>
        <v>10</v>
      </c>
      <c r="EA20" s="130">
        <v>100</v>
      </c>
      <c r="EB20" s="130" t="str">
        <f>IF(EA20=100,"20","0")</f>
        <v>20</v>
      </c>
      <c r="EC20" s="130">
        <f>ROUND(IFERROR(DX20/DV20,0)*100,0)</f>
        <v>2</v>
      </c>
      <c r="ED20" s="130" t="str">
        <f>IF(AND(EC20&lt;=100,EC20&gt;80),"20",IF(AND(EC20&lt;=80,EC20&gt;60),"15",IF(AND(EC20&lt;=60,EC20&gt;40),"10","0")))</f>
        <v>0</v>
      </c>
      <c r="EE20" s="130">
        <f>DZ20+EB20+ED20</f>
        <v>30</v>
      </c>
      <c r="EF20" s="130">
        <f>EE20+DS20</f>
        <v>305</v>
      </c>
      <c r="EG20" s="142">
        <v>30710</v>
      </c>
      <c r="EH20" s="146">
        <v>684619</v>
      </c>
      <c r="EI20" s="141">
        <f>ROUND(EG20/EH20*100000,0)</f>
        <v>4486</v>
      </c>
      <c r="EJ20" s="141" t="str">
        <f>IF(AND(EI20&gt;=4001,EI20&gt;=4001),"30",IF(AND(EI20&lt;=4000,EI20&gt;=3001),"20",IF(AND(EI20&lt;=3000,EI20&gt;=2001),"10",IF(AND(EI20&lt;=2000,EI20&gt;=1001),"5",IF(AND(EI20&lt;=1000,EI20&gt;=0),"0")))))</f>
        <v>30</v>
      </c>
      <c r="EK20" s="145">
        <v>196</v>
      </c>
      <c r="EL20" s="135" t="str">
        <f>IF(AND(EK20&gt;=5,EK20&gt;=5),"30",IF(AND(EK20&lt;=4,EK20&gt;=3),"20",IF(AND(EK20&lt;=2,EK20&gt;=1),"10",IF(AND(EK20=0,EK20=0),"0"))))</f>
        <v>30</v>
      </c>
      <c r="EM20" s="138">
        <v>26</v>
      </c>
      <c r="EN20" s="135">
        <f>IFERROR(ROUND(EM20/BZ20*100,0),0)</f>
        <v>100</v>
      </c>
      <c r="EO20" s="135" t="str">
        <f>IF(AND(EN20&lt;=100, EN20&gt;80),"30",IF(AND(EN20&lt;=80, EN20&gt;60),"20",IF(AND(EN20&lt;=60, EN20&gt;40),"15",IF(AND(EN20&lt;=40, EN20&gt;20),"10",IF(AND(EN20&lt;=20, EN20&gt;5),"5",IF(AND(EN20&lt;=5, EN20&gt;=0),"0"))))))</f>
        <v>30</v>
      </c>
      <c r="EP20" s="142">
        <v>21</v>
      </c>
      <c r="EQ20" s="135">
        <f>IFERROR(ROUND(EP20/BW20*100,0),0)</f>
        <v>100</v>
      </c>
      <c r="ER20" s="135">
        <f>IF(EQ20=100,10,-50)</f>
        <v>10</v>
      </c>
      <c r="ES20" s="142">
        <v>18</v>
      </c>
      <c r="ET20" s="135">
        <f>IFERROR(ROUND(ES20/BZ20*100,0),0)</f>
        <v>69</v>
      </c>
      <c r="EU20" s="135" t="str">
        <f>IF(AND(ET20&lt;=100,ET20&gt;90),"50",IF(AND(ET20&lt;=90,ET20&gt;80),"45",IF(AND(ET20&lt;=80,ET20&gt;70),"40",IF(AND(ET20&lt;=70,ET20&gt;60),"35",IF(AND(ET20&lt;=60,ET20&gt;50),"30",IF(AND(ET20&lt;=50,ET20&gt;40),"25",IF(AND(ET20&lt;=40,ET20&gt;30),"20",IF(AND(ET20&lt;=30,ET20&gt;20),"15",IF(AND(ET20&lt;=20,ET20&gt;10),"10",IF(AND(ET20&lt;=10,ET20&gt;5),"5",IF(AND(ET20&lt;=5,ET20&gt;0),"1",IF(AND(ET20&lt;=0,ET20&lt;0),"0"))))))))))))</f>
        <v>35</v>
      </c>
      <c r="EV20" s="142">
        <v>47</v>
      </c>
      <c r="EW20" s="135">
        <f>IFERROR(ROUND(EV20/(BW20+BY20)*100,0),0)</f>
        <v>100</v>
      </c>
      <c r="EX20" s="135" t="str">
        <f>IF(AND(EW20&lt;=100,EW20&gt;90),"50",IF(AND(EW20&lt;=90,EW20&gt;80),"45",IF(AND(EW20&lt;=80,EW20&gt;70),"40",IF(AND(EW20&lt;=70,EW20&gt;60),"35",IF(AND(EW20&lt;=60,EW20&gt;50),"30",IF(AND(EW20&lt;=50,EW20&gt;40),"25",IF(AND(EW20&lt;=40,EW20&gt;30),"20",IF(AND(EW20&lt;=30,EW20&gt;20),"15",IF(AND(EW20&lt;=20,EW20&gt;10),"10",IF(AND(EW20&lt;=10,EW20&gt;5),"5",IF(AND(EW20&lt;5,EW20&gt;0),"0")))))))))))</f>
        <v>50</v>
      </c>
      <c r="EY20" s="142">
        <v>2</v>
      </c>
      <c r="EZ20" s="130" t="str">
        <f>IF(AND(EY20&gt;=5,EY20&gt;=5),"30",IF(AND(EY20&lt;=4,EY20&gt;1),"20",IF(AND(EY20&lt;=1,EY20&gt;0),"10",IF(AND(EY20=0,EY20=0),"0"))))</f>
        <v>20</v>
      </c>
      <c r="FA20" s="142">
        <v>0</v>
      </c>
      <c r="FB20" s="130" t="str">
        <f>IF(AND(FA20&lt;=100,FA20&gt;80),"30",IF(AND(FA20&lt;=80,FA20&gt;60),"20",IF(AND(FA20&lt;=60,FA20&gt;40),"15",IF(AND(FA20&lt;=40,FA20&gt;20),"10",IF(AND(FA20&lt;=20,FA20&gt;=0),"0")))))</f>
        <v>0</v>
      </c>
      <c r="FC20" s="142">
        <v>73</v>
      </c>
      <c r="FD20" s="130" t="str">
        <f>IF(AND(FC20&lt;=100,FC20&gt;80),"30",IF(AND(FC20&lt;=80,FC20&gt;60),"20",IF(AND(FC20&lt;=60,FC20&gt;40),"15",IF(AND(FC20&lt;=40,FC20&gt;20),"10",IF(AND(FC20&lt;=20,FC20&gt;5),"5",IF(AND(FC20&lt;=5,FC20&gt;=0),"0"))))))</f>
        <v>20</v>
      </c>
      <c r="FE20" s="130">
        <f>EJ20+EL20+EO20</f>
        <v>90</v>
      </c>
      <c r="FF20" s="130">
        <f>ER20+EU20+EX20+EZ20+FB20+FD20</f>
        <v>135</v>
      </c>
      <c r="FG20" s="130">
        <f>FF20+FE20</f>
        <v>225</v>
      </c>
      <c r="FH20" s="143">
        <f>EF20+FG20</f>
        <v>530</v>
      </c>
      <c r="FI20" s="90"/>
      <c r="FJ20" s="86"/>
    </row>
    <row r="21" spans="1:166" ht="15.6" customHeight="1" x14ac:dyDescent="0.3">
      <c r="A21" s="43">
        <v>18</v>
      </c>
      <c r="B21" s="43" t="s">
        <v>148</v>
      </c>
      <c r="C21" s="87" t="s">
        <v>170</v>
      </c>
      <c r="D21" s="130">
        <v>14</v>
      </c>
      <c r="E21" s="130">
        <v>21</v>
      </c>
      <c r="F21" s="130">
        <v>50</v>
      </c>
      <c r="G21" s="131">
        <v>50</v>
      </c>
      <c r="H21" s="131">
        <v>18</v>
      </c>
      <c r="I21" s="130">
        <v>110</v>
      </c>
      <c r="J21" s="131">
        <v>13</v>
      </c>
      <c r="K21" s="131">
        <v>21</v>
      </c>
      <c r="L21" s="131">
        <v>26</v>
      </c>
      <c r="M21" s="131">
        <v>22</v>
      </c>
      <c r="N21" s="131">
        <v>14</v>
      </c>
      <c r="O21" s="131">
        <v>2</v>
      </c>
      <c r="P21" s="132" t="s">
        <v>171</v>
      </c>
      <c r="Q21" s="133">
        <v>13</v>
      </c>
      <c r="R21" s="133">
        <v>21</v>
      </c>
      <c r="S21" s="133">
        <v>19</v>
      </c>
      <c r="T21" s="133">
        <v>2</v>
      </c>
      <c r="U21" s="133">
        <v>54</v>
      </c>
      <c r="V21" s="133">
        <v>5</v>
      </c>
      <c r="W21" s="133">
        <v>48</v>
      </c>
      <c r="X21" s="144" t="s">
        <v>172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>
        <v>2</v>
      </c>
      <c r="AI21" s="134"/>
      <c r="AJ21" s="134"/>
      <c r="AK21" s="134"/>
      <c r="AL21" s="135">
        <v>21</v>
      </c>
      <c r="AM21" s="135">
        <v>2</v>
      </c>
      <c r="AN21" s="135">
        <v>19</v>
      </c>
      <c r="AO21" s="135">
        <f>AP21+AQ21</f>
        <v>48</v>
      </c>
      <c r="AP21" s="135">
        <v>22</v>
      </c>
      <c r="AQ21" s="135">
        <v>26</v>
      </c>
      <c r="AR21" s="135">
        <v>12</v>
      </c>
      <c r="AS21" s="135">
        <v>2</v>
      </c>
      <c r="AT21" s="135">
        <v>10</v>
      </c>
      <c r="AU21" s="136" t="s">
        <v>173</v>
      </c>
      <c r="AV21" s="135">
        <v>3</v>
      </c>
      <c r="AW21" s="135">
        <v>3</v>
      </c>
      <c r="AX21" s="135">
        <v>3</v>
      </c>
      <c r="AY21" s="135">
        <v>23</v>
      </c>
      <c r="AZ21" s="135">
        <v>23</v>
      </c>
      <c r="BA21" s="135">
        <v>23</v>
      </c>
      <c r="BB21" s="135">
        <v>3</v>
      </c>
      <c r="BC21" s="135">
        <v>3</v>
      </c>
      <c r="BD21" s="135">
        <v>3</v>
      </c>
      <c r="BE21" s="135">
        <v>1</v>
      </c>
      <c r="BF21" s="135">
        <v>1</v>
      </c>
      <c r="BG21" s="135">
        <v>1</v>
      </c>
      <c r="BH21" s="135">
        <v>1</v>
      </c>
      <c r="BI21" s="135">
        <v>1</v>
      </c>
      <c r="BJ21" s="135">
        <v>1</v>
      </c>
      <c r="BK21" s="135">
        <v>14</v>
      </c>
      <c r="BL21" s="135">
        <v>13</v>
      </c>
      <c r="BM21" s="135">
        <v>14</v>
      </c>
      <c r="BN21" s="135">
        <v>6</v>
      </c>
      <c r="BO21" s="135">
        <v>6</v>
      </c>
      <c r="BP21" s="135">
        <v>6</v>
      </c>
      <c r="BQ21" s="142">
        <v>2</v>
      </c>
      <c r="BR21" s="145">
        <v>2</v>
      </c>
      <c r="BS21" s="145">
        <v>2</v>
      </c>
      <c r="BT21" s="145">
        <v>0</v>
      </c>
      <c r="BU21" s="145">
        <v>0</v>
      </c>
      <c r="BV21" s="145">
        <v>0</v>
      </c>
      <c r="BW21" s="130">
        <v>14</v>
      </c>
      <c r="BX21" s="130">
        <f>AL21</f>
        <v>21</v>
      </c>
      <c r="BY21" s="130">
        <f>BX21</f>
        <v>21</v>
      </c>
      <c r="BZ21" s="130">
        <f>BX21</f>
        <v>21</v>
      </c>
      <c r="CA21" s="130">
        <f>AM21</f>
        <v>2</v>
      </c>
      <c r="CB21" s="130">
        <f>AO21</f>
        <v>48</v>
      </c>
      <c r="CC21" s="130">
        <f>CB21</f>
        <v>48</v>
      </c>
      <c r="CD21" s="130">
        <f>CB21</f>
        <v>48</v>
      </c>
      <c r="CE21" s="130">
        <f>AH21</f>
        <v>2</v>
      </c>
      <c r="CF21" s="130">
        <f>CE21</f>
        <v>2</v>
      </c>
      <c r="CG21" s="130">
        <f>CE21</f>
        <v>2</v>
      </c>
      <c r="CH21" s="130">
        <f>IFERROR(AV21+AY21+BB21+BE21+BH21+BK21+BN21+BQ21+BT21,0)</f>
        <v>53</v>
      </c>
      <c r="CI21" s="130">
        <f>IFERROR(AW21+AZ21+BC21+BF21+BI21+BL21+BO21+BR21+BU21,0)</f>
        <v>52</v>
      </c>
      <c r="CJ21" s="130">
        <f>IFERROR(AX21+BA21+BD21+BG21+BJ21+BM21+BP21+BS21+BV21,0)</f>
        <v>53</v>
      </c>
      <c r="CK21" s="135">
        <v>2</v>
      </c>
      <c r="CL21" s="135">
        <v>138</v>
      </c>
      <c r="CM21" s="135">
        <v>0</v>
      </c>
      <c r="CN21" s="135">
        <v>139</v>
      </c>
      <c r="CO21" s="135">
        <v>2</v>
      </c>
      <c r="CP21" s="135">
        <v>1153</v>
      </c>
      <c r="CQ21" s="135">
        <v>159</v>
      </c>
      <c r="CR21" s="135">
        <v>332</v>
      </c>
      <c r="CS21" s="135">
        <v>751</v>
      </c>
      <c r="CT21" s="135">
        <v>882</v>
      </c>
      <c r="CU21" s="139">
        <v>148</v>
      </c>
      <c r="CV21" s="140">
        <v>212</v>
      </c>
      <c r="CW21" s="135">
        <f>ROUND(IFERROR(D21/BW21,0)*100,0)</f>
        <v>100</v>
      </c>
      <c r="CX21" s="130">
        <f>IF(CW21=100,10,-50)</f>
        <v>10</v>
      </c>
      <c r="CY21" s="135">
        <f>ROUND(IFERROR(E21/BZ21,0)*100,0)</f>
        <v>100</v>
      </c>
      <c r="CZ21" s="130" t="str">
        <f>IF((CY21=100),"30",IF(AND(CY21&lt;=99,CY21&gt;90),"20",IF(AND(CY21&lt;=90,CY21&gt;80),"10","-30")))</f>
        <v>30</v>
      </c>
      <c r="DA21" s="135">
        <f>ROUND(IFERROR(F21/(CD21+CG21),0)*100,0)</f>
        <v>100</v>
      </c>
      <c r="DB21" s="130" t="str">
        <f>IF(AND(DA21&lt;=100,DA21&gt;90),"30",IF(AND(DA21&lt;=90,DA21&gt;80),"20",IF(AND(DA21&lt;=80,DA21&gt;70),"15",IF(AND(DA21&lt;=70,DA21&gt;60),"10",IF(AND(DA21&lt;=60,DA21&gt;50),"5","0")))))</f>
        <v>30</v>
      </c>
      <c r="DC21" s="135">
        <f>ROUND(IFERROR(G21/CJ21,0)*100,0)</f>
        <v>94</v>
      </c>
      <c r="DD21" s="135" t="str">
        <f>IF(AND(DC21&lt;=100,DC21&gt;60),"30",IF(AND(DC21&lt;=60,DC21&gt;40),"20",IF(AND(DC21&lt;=40,DC21&gt;30),"15",IF(AND(DC21&lt;=30,DC21&gt;20),"10",IF(AND(DC21&lt;=20,DC21&gt;10),"5",IF(DC21=0,-30,0))))))</f>
        <v>30</v>
      </c>
      <c r="DE21" s="135">
        <f>ROUND(IFERROR(CK21/CL21*100,0),0)</f>
        <v>1</v>
      </c>
      <c r="DF21" s="130" t="str">
        <f>IF(AND(DE21&lt;=100,DE21&gt;60),"20",IF(AND(DE21&lt;=60,DE21&gt;40),"15",IF(AND(DE21&lt;=40,DE21&gt;20),"10",IF(AND(DE21&lt;=20,DE21&gt;10),"5","0"))))</f>
        <v>0</v>
      </c>
      <c r="DG21" s="135">
        <f>ROUND(IFERROR(CM21/CN21*100,0),0)</f>
        <v>0</v>
      </c>
      <c r="DH21" s="130" t="str">
        <f>IF(AND(DG21&lt;=100,DG21&gt;60),"20",IF(AND(DG21&lt;=60,DG21&gt;40),"15",IF(AND(DG21&lt;=40,DG21&gt;20),"10",IF(AND(DG21&lt;=20,DG21&gt;10),"5","0"))))</f>
        <v>0</v>
      </c>
      <c r="DI21" s="135">
        <f>ROUND(IFERROR(CO21/CP21*100,0),0)</f>
        <v>0</v>
      </c>
      <c r="DJ21" s="130" t="str">
        <f>IF(AND(DI21&lt;=100,DI21&gt;60),"20",IF(AND(DI21&lt;=60,DI21&gt;40),"15",IF(AND(DI21&lt;=40,DI21&gt;20),"10",IF(AND(DI21&lt;=20,DI21&gt;10),"5","0"))))</f>
        <v>0</v>
      </c>
      <c r="DK21" s="135">
        <f>ROUND(IFERROR(CQ21/(CQ21+CR21)*100,0),0)</f>
        <v>32</v>
      </c>
      <c r="DL21" s="130" t="str">
        <f>IF(AND(DK21&lt;=100,DK21&gt;60),"20",IF(AND(DK21&lt;=60,DK21&gt;40),"15",IF(AND(DK21&lt;=40,DK21&gt;20),"10",IF(AND(DK21&lt;=20,DK21&gt;10),"5","0"))))</f>
        <v>10</v>
      </c>
      <c r="DM21" s="135">
        <f>ROUND(IFERROR(I21/(BW21+BY21+CC21+CF21+CI21),0)*100,0)</f>
        <v>80</v>
      </c>
      <c r="DN21" s="130" t="str">
        <f>IF(AND(DM21&lt;=100,DM21&gt;80),"50",IF(AND(DM21&lt;=80,DM21&gt;60),"40",IF(AND(DM21&lt;=60,DM21&gt;40),"30",IF(AND(DM21&lt;=40,DM21&gt;20),"20",IF(AND(DM21&lt;=20,DM21&gt;10),"10",IF(AND(DM21&lt;=10,DM21&gt;=5),"5","0"))))))</f>
        <v>40</v>
      </c>
      <c r="DO21" s="135">
        <f>ROUND(IFERROR(CS21/CT21,0)*100,0)</f>
        <v>85</v>
      </c>
      <c r="DP21" s="130" t="str">
        <f>IF(AND(DO21&lt;=100,DO21&gt;80),"30",IF(AND(DO21&lt;=80,DO21&gt;60),"20",IF(AND(DO21&lt;=60,DO21&gt;50),"15",IF(AND(DO21&lt;=50,DO21&gt;40),"10","0"))))</f>
        <v>30</v>
      </c>
      <c r="DQ21" s="130">
        <f>ROUND(IFERROR(CU21/CV21,0)*100,0)</f>
        <v>70</v>
      </c>
      <c r="DR21" s="130" t="str">
        <f>IF(AND(DQ21&lt;=100,DQ21&gt;80),"30",IF(AND(DQ21&lt;=80,DQ21&gt;60),"20",IF(AND(DQ21&lt;=60,DQ21&gt;40),"15",IF(AND(DQ21&lt;=40,DQ21&gt;20),"10","0"))))</f>
        <v>20</v>
      </c>
      <c r="DS21" s="130">
        <f>CX21+CZ21+DB21+DD21+DF21+DH21+DJ21+DL21+DN21+DP21+DR21</f>
        <v>200</v>
      </c>
      <c r="DT21" s="130">
        <v>895</v>
      </c>
      <c r="DU21" s="130">
        <v>0</v>
      </c>
      <c r="DV21" s="130">
        <v>2779</v>
      </c>
      <c r="DW21" s="130">
        <v>0</v>
      </c>
      <c r="DX21" s="130">
        <v>0</v>
      </c>
      <c r="DY21" s="130">
        <f>ROUND(IFERROR((DT21+DU21+DX21)/(DV21+DT21+DW21),0)*100,0)</f>
        <v>24</v>
      </c>
      <c r="DZ21" s="130" t="str">
        <f>IF(AND(DY21&lt;=100,DY21&gt;90),"50",IF(AND(DY21&lt;=90,DY21&gt;80),"45",IF(AND(DY21&lt;=80,DY21&gt;70),"40",IF(AND(DY21&lt;=70,DY21&gt;60),"35",IF(AND(DY21&lt;=60,DY21&gt;50),"30",IF(AND(DY21&lt;=50,DY21&gt;40),"25",IF(AND(DY21&lt;=40,DY21&gt;30),"20",IF(AND(DY21&lt;=30,DY21&gt;20),"15",IF(AND(DY21&lt;=20,DY21&gt;10),"10",IF(AND(DY21&lt;=10,DY21&gt;5),"5","0"))))))))))</f>
        <v>15</v>
      </c>
      <c r="EA21" s="130">
        <v>100</v>
      </c>
      <c r="EB21" s="130" t="str">
        <f>IF(EA21=100,"20","0")</f>
        <v>20</v>
      </c>
      <c r="EC21" s="130">
        <v>50</v>
      </c>
      <c r="ED21" s="130" t="str">
        <f>IF(AND(EC21&lt;=100,EC21&gt;80),"20",IF(AND(EC21&lt;=80,EC21&gt;60),"15",IF(AND(EC21&lt;=60,EC21&gt;40),"10","0")))</f>
        <v>10</v>
      </c>
      <c r="EE21" s="130">
        <f>DZ21+EB21+ED21</f>
        <v>45</v>
      </c>
      <c r="EF21" s="130">
        <f>EE21+DS21</f>
        <v>245</v>
      </c>
      <c r="EG21" s="142">
        <v>3442</v>
      </c>
      <c r="EH21" s="146">
        <v>34471</v>
      </c>
      <c r="EI21" s="141">
        <f>ROUND(EG21/EH21*100000,0)</f>
        <v>9985</v>
      </c>
      <c r="EJ21" s="141" t="str">
        <f>IF(AND(EI21&gt;=4001,EI21&gt;=4001),"30",IF(AND(EI21&lt;=4000,EI21&gt;=3001),"20",IF(AND(EI21&lt;=3000,EI21&gt;=2001),"10",IF(AND(EI21&lt;=2000,EI21&gt;=1001),"5",IF(AND(EI21&lt;=1000,EI21&gt;=0),"0")))))</f>
        <v>30</v>
      </c>
      <c r="EK21" s="145">
        <v>9</v>
      </c>
      <c r="EL21" s="135" t="str">
        <f>IF(AND(EK21&gt;=5,EK21&gt;=5),"30",IF(AND(EK21&lt;=4,EK21&gt;=3),"20",IF(AND(EK21&lt;=2,EK21&gt;=1),"10",IF(AND(EK21=0,EK21=0),"0"))))</f>
        <v>30</v>
      </c>
      <c r="EM21" s="138">
        <v>1</v>
      </c>
      <c r="EN21" s="135">
        <f>IFERROR(ROUND(EM21/BZ21*100,0),0)</f>
        <v>5</v>
      </c>
      <c r="EO21" s="135" t="str">
        <f>IF(AND(EN21&lt;=100, EN21&gt;80),"30",IF(AND(EN21&lt;=80, EN21&gt;60),"20",IF(AND(EN21&lt;=60, EN21&gt;40),"15",IF(AND(EN21&lt;=40, EN21&gt;20),"10",IF(AND(EN21&lt;=20, EN21&gt;5),"5",IF(AND(EN21&lt;=5, EN21&gt;=0),"0"))))))</f>
        <v>0</v>
      </c>
      <c r="EP21" s="142">
        <v>14</v>
      </c>
      <c r="EQ21" s="135">
        <f>IFERROR(ROUND(EP21/BW21*100,0),0)</f>
        <v>100</v>
      </c>
      <c r="ER21" s="135">
        <f>IF(EQ21=100,10,-50)</f>
        <v>10</v>
      </c>
      <c r="ES21" s="142">
        <v>21</v>
      </c>
      <c r="ET21" s="135">
        <f>IFERROR(ROUND(ES21/BZ21*100,0),0)</f>
        <v>100</v>
      </c>
      <c r="EU21" s="135" t="str">
        <f>IF(AND(ET21&lt;=100,ET21&gt;90),"50",IF(AND(ET21&lt;=90,ET21&gt;80),"45",IF(AND(ET21&lt;=80,ET21&gt;70),"40",IF(AND(ET21&lt;=70,ET21&gt;60),"35",IF(AND(ET21&lt;=60,ET21&gt;50),"30",IF(AND(ET21&lt;=50,ET21&gt;40),"25",IF(AND(ET21&lt;=40,ET21&gt;30),"20",IF(AND(ET21&lt;=30,ET21&gt;20),"15",IF(AND(ET21&lt;=20,ET21&gt;10),"10",IF(AND(ET21&lt;=10,ET21&gt;5),"5",IF(AND(ET21&lt;=5,ET21&gt;0),"1",IF(AND(ET21&lt;=0,ET21&lt;0),"0"))))))))))))</f>
        <v>50</v>
      </c>
      <c r="EV21" s="142">
        <v>35</v>
      </c>
      <c r="EW21" s="135">
        <f>IFERROR(ROUND(EV21/(BW21+BY21)*100,0),0)</f>
        <v>100</v>
      </c>
      <c r="EX21" s="135" t="str">
        <f>IF(AND(EW21&lt;=100,EW21&gt;90),"50",IF(AND(EW21&lt;=90,EW21&gt;80),"45",IF(AND(EW21&lt;=80,EW21&gt;70),"40",IF(AND(EW21&lt;=70,EW21&gt;60),"35",IF(AND(EW21&lt;=60,EW21&gt;50),"30",IF(AND(EW21&lt;=50,EW21&gt;40),"25",IF(AND(EW21&lt;=40,EW21&gt;30),"20",IF(AND(EW21&lt;=30,EW21&gt;20),"15",IF(AND(EW21&lt;=20,EW21&gt;10),"10",IF(AND(EW21&lt;=10,EW21&gt;5),"5",IF(AND(EW21&lt;5,EW21&gt;0),"0")))))))))))</f>
        <v>50</v>
      </c>
      <c r="EY21" s="142">
        <v>0</v>
      </c>
      <c r="EZ21" s="130" t="str">
        <f>IF(AND(EY21&gt;=5,EY21&gt;=5),"30",IF(AND(EY21&lt;=4,EY21&gt;1),"20",IF(AND(EY21&lt;=1,EY21&gt;0),"10",IF(AND(EY21=0,EY21=0),"0"))))</f>
        <v>0</v>
      </c>
      <c r="FA21" s="142">
        <v>0</v>
      </c>
      <c r="FB21" s="130" t="str">
        <f>IF(AND(FA21&lt;=100,FA21&gt;80),"30",IF(AND(FA21&lt;=80,FA21&gt;60),"20",IF(AND(FA21&lt;=60,FA21&gt;40),"15",IF(AND(FA21&lt;=40,FA21&gt;20),"10",IF(AND(FA21&lt;=20,FA21&gt;=0),"0")))))</f>
        <v>0</v>
      </c>
      <c r="FC21" s="142">
        <v>25</v>
      </c>
      <c r="FD21" s="130" t="str">
        <f>IF(AND(FC21&lt;=100,FC21&gt;80),"30",IF(AND(FC21&lt;=80,FC21&gt;60),"20",IF(AND(FC21&lt;=60,FC21&gt;40),"15",IF(AND(FC21&lt;=40,FC21&gt;20),"10",IF(AND(FC21&lt;=20,FC21&gt;5),"5",IF(AND(FC21&lt;=5,FC21&gt;=0),"0"))))))</f>
        <v>10</v>
      </c>
      <c r="FE21" s="130">
        <f>EJ21+EL21+EO21</f>
        <v>60</v>
      </c>
      <c r="FF21" s="130">
        <f>ER21+EU21+EX21+EZ21+FB21+FD21</f>
        <v>120</v>
      </c>
      <c r="FG21" s="130">
        <f>FF21+FE21</f>
        <v>180</v>
      </c>
      <c r="FH21" s="143">
        <f>EF21+FG21</f>
        <v>425</v>
      </c>
      <c r="FI21" s="90"/>
      <c r="FJ21" s="86"/>
    </row>
    <row r="22" spans="1:166" ht="15.6" customHeight="1" x14ac:dyDescent="0.3">
      <c r="A22" s="43">
        <v>19</v>
      </c>
      <c r="B22" s="43" t="s">
        <v>148</v>
      </c>
      <c r="C22" s="87" t="s">
        <v>174</v>
      </c>
      <c r="D22" s="130">
        <v>27</v>
      </c>
      <c r="E22" s="130">
        <v>104</v>
      </c>
      <c r="F22" s="130">
        <v>283</v>
      </c>
      <c r="G22" s="131">
        <v>387</v>
      </c>
      <c r="H22" s="131">
        <v>293</v>
      </c>
      <c r="I22" s="130">
        <v>538</v>
      </c>
      <c r="J22" s="131">
        <v>26</v>
      </c>
      <c r="K22" s="131">
        <v>142</v>
      </c>
      <c r="L22" s="131">
        <v>166</v>
      </c>
      <c r="M22" s="131">
        <v>160</v>
      </c>
      <c r="N22" s="131">
        <v>425</v>
      </c>
      <c r="O22" s="131">
        <v>34</v>
      </c>
      <c r="P22" s="132" t="s">
        <v>175</v>
      </c>
      <c r="Q22" s="133">
        <v>24</v>
      </c>
      <c r="R22" s="133">
        <v>120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44" t="s">
        <v>463</v>
      </c>
      <c r="Y22" s="134">
        <v>27</v>
      </c>
      <c r="Z22" s="134">
        <v>104</v>
      </c>
      <c r="AA22" s="134">
        <v>99</v>
      </c>
      <c r="AB22" s="134">
        <v>104</v>
      </c>
      <c r="AC22" s="134"/>
      <c r="AD22" s="134"/>
      <c r="AE22" s="134">
        <v>237</v>
      </c>
      <c r="AF22" s="134">
        <v>237</v>
      </c>
      <c r="AG22" s="134">
        <v>237</v>
      </c>
      <c r="AH22" s="134">
        <v>49</v>
      </c>
      <c r="AI22" s="134">
        <v>46</v>
      </c>
      <c r="AJ22" s="134">
        <v>49</v>
      </c>
      <c r="AK22" s="134">
        <v>236</v>
      </c>
      <c r="AL22" s="135">
        <v>120</v>
      </c>
      <c r="AM22" s="135">
        <v>22</v>
      </c>
      <c r="AN22" s="135">
        <v>98</v>
      </c>
      <c r="AO22" s="135">
        <f>AP22+AQ22</f>
        <v>314</v>
      </c>
      <c r="AP22" s="135">
        <v>166</v>
      </c>
      <c r="AQ22" s="135">
        <v>148</v>
      </c>
      <c r="AR22" s="135">
        <v>164</v>
      </c>
      <c r="AS22" s="135">
        <v>34</v>
      </c>
      <c r="AT22" s="135">
        <v>130</v>
      </c>
      <c r="AU22" s="136" t="s">
        <v>464</v>
      </c>
      <c r="AV22" s="135">
        <v>90</v>
      </c>
      <c r="AW22" s="135">
        <v>79</v>
      </c>
      <c r="AX22" s="135">
        <v>90</v>
      </c>
      <c r="AY22" s="135">
        <v>100</v>
      </c>
      <c r="AZ22" s="135">
        <v>96</v>
      </c>
      <c r="BA22" s="135">
        <v>100</v>
      </c>
      <c r="BB22" s="135">
        <v>40</v>
      </c>
      <c r="BC22" s="135">
        <v>39</v>
      </c>
      <c r="BD22" s="135">
        <v>40</v>
      </c>
      <c r="BE22" s="135">
        <v>1</v>
      </c>
      <c r="BF22" s="135">
        <v>1</v>
      </c>
      <c r="BG22" s="135">
        <v>1</v>
      </c>
      <c r="BH22" s="135">
        <v>1</v>
      </c>
      <c r="BI22" s="135">
        <v>1</v>
      </c>
      <c r="BJ22" s="135">
        <v>1</v>
      </c>
      <c r="BK22" s="135">
        <v>149</v>
      </c>
      <c r="BL22" s="135">
        <v>2</v>
      </c>
      <c r="BM22" s="135">
        <v>149</v>
      </c>
      <c r="BN22" s="135">
        <v>10</v>
      </c>
      <c r="BO22" s="135">
        <v>5</v>
      </c>
      <c r="BP22" s="135">
        <v>10</v>
      </c>
      <c r="BQ22" s="142">
        <v>3</v>
      </c>
      <c r="BR22" s="145">
        <v>2</v>
      </c>
      <c r="BS22" s="145">
        <v>3</v>
      </c>
      <c r="BT22" s="145">
        <v>3</v>
      </c>
      <c r="BU22" s="145">
        <v>1</v>
      </c>
      <c r="BV22" s="145">
        <v>3</v>
      </c>
      <c r="BW22" s="130">
        <f>Y22</f>
        <v>27</v>
      </c>
      <c r="BX22" s="130">
        <f>Z22</f>
        <v>104</v>
      </c>
      <c r="BY22" s="130">
        <f>AA22</f>
        <v>99</v>
      </c>
      <c r="BZ22" s="130">
        <f>AB22</f>
        <v>104</v>
      </c>
      <c r="CA22" s="130">
        <f>AM22</f>
        <v>22</v>
      </c>
      <c r="CB22" s="130">
        <f>AE22</f>
        <v>237</v>
      </c>
      <c r="CC22" s="130">
        <f>AF22</f>
        <v>237</v>
      </c>
      <c r="CD22" s="130">
        <f>AG22</f>
        <v>237</v>
      </c>
      <c r="CE22" s="130">
        <f>AH22</f>
        <v>49</v>
      </c>
      <c r="CF22" s="130">
        <f>AI22</f>
        <v>46</v>
      </c>
      <c r="CG22" s="130">
        <f>AJ22</f>
        <v>49</v>
      </c>
      <c r="CH22" s="130">
        <f>IFERROR(AV22+AY22+BB22+BE22+BH22+BK22+BN22+BQ22+BT22,0)</f>
        <v>397</v>
      </c>
      <c r="CI22" s="130">
        <f>IFERROR(AW22+AZ22+BC22+BF22+BI22+BL22+BO22+BR22+BU22,0)</f>
        <v>226</v>
      </c>
      <c r="CJ22" s="130">
        <f>IFERROR(AX22+BA22+BD22+BG22+BJ22+BM22+BP22+BS22+BV22,0)</f>
        <v>397</v>
      </c>
      <c r="CK22" s="135">
        <v>20</v>
      </c>
      <c r="CL22" s="135">
        <v>807</v>
      </c>
      <c r="CM22" s="135">
        <v>611</v>
      </c>
      <c r="CN22" s="135">
        <v>808</v>
      </c>
      <c r="CO22" s="135">
        <v>707</v>
      </c>
      <c r="CP22" s="135">
        <v>9964</v>
      </c>
      <c r="CQ22" s="135">
        <v>3355</v>
      </c>
      <c r="CR22" s="135">
        <v>919</v>
      </c>
      <c r="CS22" s="135">
        <v>6509</v>
      </c>
      <c r="CT22" s="135">
        <v>6590</v>
      </c>
      <c r="CU22" s="139">
        <v>543</v>
      </c>
      <c r="CV22" s="140">
        <v>1291</v>
      </c>
      <c r="CW22" s="135">
        <f>ROUND(IFERROR(D22/BW22,0)*100,0)</f>
        <v>100</v>
      </c>
      <c r="CX22" s="130">
        <f>IF(CW22=100,10,-50)</f>
        <v>10</v>
      </c>
      <c r="CY22" s="135">
        <f>ROUND(IFERROR(E22/BZ22,0)*100,0)</f>
        <v>100</v>
      </c>
      <c r="CZ22" s="130" t="str">
        <f>IF((CY22=100),"30",IF(AND(CY22&lt;=99,CY22&gt;90),"20",IF(AND(CY22&lt;=90,CY22&gt;80),"10","-30")))</f>
        <v>30</v>
      </c>
      <c r="DA22" s="135">
        <f>ROUND(IFERROR(F22/(CD22+CG22),0)*100,0)</f>
        <v>99</v>
      </c>
      <c r="DB22" s="130" t="str">
        <f>IF(AND(DA22&lt;=100,DA22&gt;90),"30",IF(AND(DA22&lt;=90,DA22&gt;80),"20",IF(AND(DA22&lt;=80,DA22&gt;70),"15",IF(AND(DA22&lt;=70,DA22&gt;60),"10",IF(AND(DA22&lt;=60,DA22&gt;50),"5","0")))))</f>
        <v>30</v>
      </c>
      <c r="DC22" s="135">
        <f>ROUND(IFERROR(G22/CJ22,0)*100,0)</f>
        <v>97</v>
      </c>
      <c r="DD22" s="135" t="str">
        <f>IF(AND(DC22&lt;=100,DC22&gt;60),"30",IF(AND(DC22&lt;=60,DC22&gt;40),"20",IF(AND(DC22&lt;=40,DC22&gt;30),"15",IF(AND(DC22&lt;=30,DC22&gt;20),"10",IF(AND(DC22&lt;=20,DC22&gt;10),"5",IF(DC22=0,-30,0))))))</f>
        <v>30</v>
      </c>
      <c r="DE22" s="135">
        <f>ROUND(IFERROR(CK22/CL22*100,0),0)</f>
        <v>2</v>
      </c>
      <c r="DF22" s="130" t="str">
        <f>IF(AND(DE22&lt;=100,DE22&gt;60),"20",IF(AND(DE22&lt;=60,DE22&gt;40),"15",IF(AND(DE22&lt;=40,DE22&gt;20),"10",IF(AND(DE22&lt;=20,DE22&gt;10),"5","0"))))</f>
        <v>0</v>
      </c>
      <c r="DG22" s="135">
        <f>ROUND(IFERROR(CM22/CN22*100,0),0)</f>
        <v>76</v>
      </c>
      <c r="DH22" s="130" t="str">
        <f>IF(AND(DG22&lt;=100,DG22&gt;60),"20",IF(AND(DG22&lt;=60,DG22&gt;40),"15",IF(AND(DG22&lt;=40,DG22&gt;20),"10",IF(AND(DG22&lt;=20,DG22&gt;10),"5","0"))))</f>
        <v>20</v>
      </c>
      <c r="DI22" s="135">
        <f>ROUND(IFERROR(CO22/CP22*100,0),0)</f>
        <v>7</v>
      </c>
      <c r="DJ22" s="130" t="str">
        <f>IF(AND(DI22&lt;=100,DI22&gt;60),"20",IF(AND(DI22&lt;=60,DI22&gt;40),"15",IF(AND(DI22&lt;=40,DI22&gt;20),"10",IF(AND(DI22&lt;=20,DI22&gt;10),"5","0"))))</f>
        <v>0</v>
      </c>
      <c r="DK22" s="135">
        <f>ROUND(IFERROR(CQ22/(CQ22+CR22)*100,0),0)</f>
        <v>78</v>
      </c>
      <c r="DL22" s="130" t="str">
        <f>IF(AND(DK22&lt;=100,DK22&gt;60),"20",IF(AND(DK22&lt;=60,DK22&gt;40),"15",IF(AND(DK22&lt;=40,DK22&gt;20),"10",IF(AND(DK22&lt;=20,DK22&gt;10),"5","0"))))</f>
        <v>20</v>
      </c>
      <c r="DM22" s="135">
        <f>ROUND(IFERROR(I22/(BW22+BY22+CC22+CF22+CI22),0)*100,0)</f>
        <v>85</v>
      </c>
      <c r="DN22" s="130" t="str">
        <f>IF(AND(DM22&lt;=100,DM22&gt;80),"50",IF(AND(DM22&lt;=80,DM22&gt;60),"40",IF(AND(DM22&lt;=60,DM22&gt;40),"30",IF(AND(DM22&lt;=40,DM22&gt;20),"20",IF(AND(DM22&lt;=20,DM22&gt;10),"10",IF(AND(DM22&lt;=10,DM22&gt;=5),"5","0"))))))</f>
        <v>50</v>
      </c>
      <c r="DO22" s="135">
        <f>ROUND(IFERROR(CS22/CT22,0)*100,0)</f>
        <v>99</v>
      </c>
      <c r="DP22" s="130" t="str">
        <f>IF(AND(DO22&lt;=100,DO22&gt;80),"30",IF(AND(DO22&lt;=80,DO22&gt;60),"20",IF(AND(DO22&lt;=60,DO22&gt;50),"15",IF(AND(DO22&lt;=50,DO22&gt;40),"10","0"))))</f>
        <v>30</v>
      </c>
      <c r="DQ22" s="130">
        <f>ROUND(IFERROR(CU22/CV22,0)*100,0)</f>
        <v>42</v>
      </c>
      <c r="DR22" s="130" t="str">
        <f>IF(AND(DQ22&lt;=100,DQ22&gt;80),"30",IF(AND(DQ22&lt;=80,DQ22&gt;60),"20",IF(AND(DQ22&lt;=60,DQ22&gt;40),"15",IF(AND(DQ22&lt;=40,DQ22&gt;20),"10","0"))))</f>
        <v>15</v>
      </c>
      <c r="DS22" s="130">
        <f>CX22+CZ22+DB22+DD22+DF22+DH22+DJ22+DL22+DN22+DP22+DR22</f>
        <v>235</v>
      </c>
      <c r="DT22" s="130">
        <v>6800</v>
      </c>
      <c r="DU22" s="130">
        <v>0</v>
      </c>
      <c r="DV22" s="130">
        <v>86017</v>
      </c>
      <c r="DW22" s="130">
        <v>0</v>
      </c>
      <c r="DX22" s="130">
        <v>0</v>
      </c>
      <c r="DY22" s="130">
        <f>ROUND(IFERROR((DT22+DU22+DX22)/(DV22+DT22+DW22),0)*100,0)</f>
        <v>7</v>
      </c>
      <c r="DZ22" s="130" t="str">
        <f>IF(AND(DY22&lt;=100,DY22&gt;90),"50",IF(AND(DY22&lt;=90,DY22&gt;80),"45",IF(AND(DY22&lt;=80,DY22&gt;70),"40",IF(AND(DY22&lt;=70,DY22&gt;60),"35",IF(AND(DY22&lt;=60,DY22&gt;50),"30",IF(AND(DY22&lt;=50,DY22&gt;40),"25",IF(AND(DY22&lt;=40,DY22&gt;30),"20",IF(AND(DY22&lt;=30,DY22&gt;20),"15",IF(AND(DY22&lt;=20,DY22&gt;10),"10",IF(AND(DY22&lt;=10,DY22&gt;5),"5","0"))))))))))</f>
        <v>5</v>
      </c>
      <c r="EA22" s="130">
        <v>100</v>
      </c>
      <c r="EB22" s="130" t="str">
        <f>IF(EA22=100,"20","0")</f>
        <v>20</v>
      </c>
      <c r="EC22" s="130">
        <f>ROUND(IFERROR(DX22/DV22,0)*100,0)</f>
        <v>0</v>
      </c>
      <c r="ED22" s="130" t="str">
        <f>IF(AND(EC22&lt;=100,EC22&gt;80),"20",IF(AND(EC22&lt;=80,EC22&gt;60),"15",IF(AND(EC22&lt;=60,EC22&gt;40),"10","0")))</f>
        <v>0</v>
      </c>
      <c r="EE22" s="130">
        <f>DZ22+EB22+ED22</f>
        <v>25</v>
      </c>
      <c r="EF22" s="130">
        <f>EE22+DS22</f>
        <v>260</v>
      </c>
      <c r="EG22" s="142">
        <v>46500</v>
      </c>
      <c r="EH22" s="146">
        <v>502587</v>
      </c>
      <c r="EI22" s="141">
        <f>ROUND(EG22/EH22*100000,0)</f>
        <v>9252</v>
      </c>
      <c r="EJ22" s="141" t="str">
        <f>IF(AND(EI22&gt;=4001,EI22&gt;=4001),"30",IF(AND(EI22&lt;=4000,EI22&gt;=3001),"20",IF(AND(EI22&lt;=3000,EI22&gt;=2001),"10",IF(AND(EI22&lt;=2000,EI22&gt;=1001),"5",IF(AND(EI22&lt;=1000,EI22&gt;=0),"0")))))</f>
        <v>30</v>
      </c>
      <c r="EK22" s="145">
        <v>38</v>
      </c>
      <c r="EL22" s="135" t="str">
        <f>IF(AND(EK22&gt;=5,EK22&gt;=5),"30",IF(AND(EK22&lt;=4,EK22&gt;=3),"20",IF(AND(EK22&lt;=2,EK22&gt;=1),"10",IF(AND(EK22=0,EK22=0),"0"))))</f>
        <v>30</v>
      </c>
      <c r="EM22" s="138">
        <v>86</v>
      </c>
      <c r="EN22" s="135">
        <f>IFERROR(ROUND(EM22/BZ22*100,0),0)</f>
        <v>83</v>
      </c>
      <c r="EO22" s="135" t="str">
        <f>IF(AND(EN22&lt;=100, EN22&gt;80),"30",IF(AND(EN22&lt;=80, EN22&gt;60),"20",IF(AND(EN22&lt;=60, EN22&gt;40),"15",IF(AND(EN22&lt;=40, EN22&gt;20),"10",IF(AND(EN22&lt;=20, EN22&gt;5),"5",IF(AND(EN22&lt;=5, EN22&gt;=0),"0"))))))</f>
        <v>30</v>
      </c>
      <c r="EP22" s="142">
        <v>27</v>
      </c>
      <c r="EQ22" s="135">
        <f>IFERROR(ROUND(EP22/BW22*100,0),0)</f>
        <v>100</v>
      </c>
      <c r="ER22" s="135">
        <f>IF(EQ22=100,10,-50)</f>
        <v>10</v>
      </c>
      <c r="ES22" s="142">
        <v>98</v>
      </c>
      <c r="ET22" s="135">
        <f>IFERROR(ROUND(ES22/BZ22*100,0),0)</f>
        <v>94</v>
      </c>
      <c r="EU22" s="135" t="str">
        <f>IF(AND(ET22&lt;=100,ET22&gt;90),"50",IF(AND(ET22&lt;=90,ET22&gt;80),"45",IF(AND(ET22&lt;=80,ET22&gt;70),"40",IF(AND(ET22&lt;=70,ET22&gt;60),"35",IF(AND(ET22&lt;=60,ET22&gt;50),"30",IF(AND(ET22&lt;=50,ET22&gt;40),"25",IF(AND(ET22&lt;=40,ET22&gt;30),"20",IF(AND(ET22&lt;=30,ET22&gt;20),"15",IF(AND(ET22&lt;=20,ET22&gt;10),"10",IF(AND(ET22&lt;=10,ET22&gt;5),"5",IF(AND(ET22&lt;=5,ET22&gt;0),"1",IF(AND(ET22&lt;=0,ET22&lt;0),"0"))))))))))))</f>
        <v>50</v>
      </c>
      <c r="EV22" s="142">
        <v>125</v>
      </c>
      <c r="EW22" s="135">
        <f>IFERROR(ROUND(EV22/(BW22+BY22)*100,0),0)</f>
        <v>99</v>
      </c>
      <c r="EX22" s="135" t="str">
        <f>IF(AND(EW22&lt;=100,EW22&gt;90),"50",IF(AND(EW22&lt;=90,EW22&gt;80),"45",IF(AND(EW22&lt;=80,EW22&gt;70),"40",IF(AND(EW22&lt;=70,EW22&gt;60),"35",IF(AND(EW22&lt;=60,EW22&gt;50),"30",IF(AND(EW22&lt;=50,EW22&gt;40),"25",IF(AND(EW22&lt;=40,EW22&gt;30),"20",IF(AND(EW22&lt;=30,EW22&gt;20),"15",IF(AND(EW22&lt;=20,EW22&gt;10),"10",IF(AND(EW22&lt;=10,EW22&gt;5),"5",IF(AND(EW22&lt;5,EW22&gt;0),"0")))))))))))</f>
        <v>50</v>
      </c>
      <c r="EY22" s="142">
        <v>7</v>
      </c>
      <c r="EZ22" s="130" t="str">
        <f>IF(AND(EY22&gt;=5,EY22&gt;=5),"30",IF(AND(EY22&lt;=4,EY22&gt;1),"20",IF(AND(EY22&lt;=1,EY22&gt;0),"10",IF(AND(EY22=0,EY22=0),"0"))))</f>
        <v>30</v>
      </c>
      <c r="FA22" s="142">
        <v>0</v>
      </c>
      <c r="FB22" s="130" t="str">
        <f>IF(AND(FA22&lt;=100,FA22&gt;80),"30",IF(AND(FA22&lt;=80,FA22&gt;60),"20",IF(AND(FA22&lt;=60,FA22&gt;40),"15",IF(AND(FA22&lt;=40,FA22&gt;20),"10",IF(AND(FA22&lt;=20,FA22&gt;=0),"0")))))</f>
        <v>0</v>
      </c>
      <c r="FC22" s="142">
        <v>39</v>
      </c>
      <c r="FD22" s="130" t="str">
        <f>IF(AND(FC22&lt;=100,FC22&gt;80),"30",IF(AND(FC22&lt;=80,FC22&gt;60),"20",IF(AND(FC22&lt;=60,FC22&gt;40),"15",IF(AND(FC22&lt;=40,FC22&gt;20),"10",IF(AND(FC22&lt;=20,FC22&gt;5),"5",IF(AND(FC22&lt;=5,FC22&gt;=0),"0"))))))</f>
        <v>10</v>
      </c>
      <c r="FE22" s="130">
        <f>EJ22+EL22+EO22</f>
        <v>90</v>
      </c>
      <c r="FF22" s="130">
        <f>ER22+EU22+EX22+EZ22+FB22+FD22</f>
        <v>150</v>
      </c>
      <c r="FG22" s="130">
        <f>FF22+FE22</f>
        <v>240</v>
      </c>
      <c r="FH22" s="143">
        <f>EF22+FG22</f>
        <v>500</v>
      </c>
      <c r="FI22" s="90"/>
      <c r="FJ22" s="86"/>
    </row>
    <row r="23" spans="1:166" ht="15.6" customHeight="1" x14ac:dyDescent="0.3">
      <c r="A23" s="43">
        <v>20</v>
      </c>
      <c r="B23" s="43" t="s">
        <v>161</v>
      </c>
      <c r="C23" s="87" t="s">
        <v>176</v>
      </c>
      <c r="D23" s="130">
        <v>20</v>
      </c>
      <c r="E23" s="130">
        <v>96</v>
      </c>
      <c r="F23" s="130">
        <v>202</v>
      </c>
      <c r="G23" s="131">
        <v>36</v>
      </c>
      <c r="H23" s="131">
        <v>84</v>
      </c>
      <c r="I23" s="130">
        <v>355</v>
      </c>
      <c r="J23" s="131">
        <v>19</v>
      </c>
      <c r="K23" s="131">
        <v>102</v>
      </c>
      <c r="L23" s="131">
        <v>146</v>
      </c>
      <c r="M23" s="131">
        <v>44</v>
      </c>
      <c r="N23" s="131">
        <v>43</v>
      </c>
      <c r="O23" s="131">
        <v>17</v>
      </c>
      <c r="P23" s="132" t="s">
        <v>177</v>
      </c>
      <c r="Q23" s="133">
        <v>18</v>
      </c>
      <c r="R23" s="133">
        <v>102</v>
      </c>
      <c r="S23" s="133">
        <v>92</v>
      </c>
      <c r="T23" s="133">
        <v>10</v>
      </c>
      <c r="U23" s="133">
        <v>72</v>
      </c>
      <c r="V23" s="133">
        <v>26</v>
      </c>
      <c r="W23" s="133">
        <v>57</v>
      </c>
      <c r="X23" s="144" t="s">
        <v>178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>
        <v>29</v>
      </c>
      <c r="AI23" s="134"/>
      <c r="AJ23" s="134"/>
      <c r="AK23" s="134"/>
      <c r="AL23" s="135">
        <v>102</v>
      </c>
      <c r="AM23" s="135">
        <v>11</v>
      </c>
      <c r="AN23" s="135">
        <v>91</v>
      </c>
      <c r="AO23" s="135">
        <f>AP23+AQ23</f>
        <v>197</v>
      </c>
      <c r="AP23" s="135">
        <v>54</v>
      </c>
      <c r="AQ23" s="135">
        <v>143</v>
      </c>
      <c r="AR23" s="135">
        <v>41</v>
      </c>
      <c r="AS23" s="135">
        <v>18</v>
      </c>
      <c r="AT23" s="135">
        <v>23</v>
      </c>
      <c r="AU23" s="136" t="s">
        <v>179</v>
      </c>
      <c r="AV23" s="135">
        <v>4</v>
      </c>
      <c r="AW23" s="135">
        <v>4</v>
      </c>
      <c r="AX23" s="135">
        <v>4</v>
      </c>
      <c r="AY23" s="135">
        <v>37</v>
      </c>
      <c r="AZ23" s="135">
        <v>37</v>
      </c>
      <c r="BA23" s="135">
        <v>37</v>
      </c>
      <c r="BB23" s="135">
        <v>17</v>
      </c>
      <c r="BC23" s="135">
        <v>17</v>
      </c>
      <c r="BD23" s="135">
        <v>17</v>
      </c>
      <c r="BE23" s="135">
        <v>1</v>
      </c>
      <c r="BF23" s="135">
        <v>0</v>
      </c>
      <c r="BG23" s="135">
        <v>1</v>
      </c>
      <c r="BH23" s="135">
        <v>1</v>
      </c>
      <c r="BI23" s="135">
        <v>1</v>
      </c>
      <c r="BJ23" s="135">
        <v>1</v>
      </c>
      <c r="BK23" s="135">
        <v>20</v>
      </c>
      <c r="BL23" s="135">
        <v>20</v>
      </c>
      <c r="BM23" s="135">
        <v>20</v>
      </c>
      <c r="BN23" s="135">
        <v>17</v>
      </c>
      <c r="BO23" s="135">
        <v>17</v>
      </c>
      <c r="BP23" s="135">
        <v>17</v>
      </c>
      <c r="BQ23" s="142">
        <v>3</v>
      </c>
      <c r="BR23" s="145">
        <v>3</v>
      </c>
      <c r="BS23" s="145">
        <v>3</v>
      </c>
      <c r="BT23" s="145">
        <v>0</v>
      </c>
      <c r="BU23" s="145">
        <v>0</v>
      </c>
      <c r="BV23" s="145">
        <v>0</v>
      </c>
      <c r="BW23" s="130">
        <v>20</v>
      </c>
      <c r="BX23" s="130">
        <f>AL23</f>
        <v>102</v>
      </c>
      <c r="BY23" s="130">
        <f>BX23</f>
        <v>102</v>
      </c>
      <c r="BZ23" s="130">
        <f>BX23</f>
        <v>102</v>
      </c>
      <c r="CA23" s="130">
        <f>AM23</f>
        <v>11</v>
      </c>
      <c r="CB23" s="130">
        <f>AO23</f>
        <v>197</v>
      </c>
      <c r="CC23" s="130">
        <f>CB23</f>
        <v>197</v>
      </c>
      <c r="CD23" s="130">
        <f>CB23</f>
        <v>197</v>
      </c>
      <c r="CE23" s="130">
        <f>AH23</f>
        <v>29</v>
      </c>
      <c r="CF23" s="130">
        <f>CE23</f>
        <v>29</v>
      </c>
      <c r="CG23" s="130">
        <f>CE23</f>
        <v>29</v>
      </c>
      <c r="CH23" s="130">
        <f>IFERROR(AV23+AY23+BB23+BE23+BH23+BK23+BN23+BQ23+BT23,0)</f>
        <v>100</v>
      </c>
      <c r="CI23" s="130">
        <f>IFERROR(AW23+AZ23+BC23+BF23+BI23+BL23+BO23+BR23+BU23,0)</f>
        <v>99</v>
      </c>
      <c r="CJ23" s="130">
        <f>IFERROR(AX23+BA23+BD23+BG23+BJ23+BM23+BP23+BS23+BV23,0)</f>
        <v>100</v>
      </c>
      <c r="CK23" s="135">
        <v>24</v>
      </c>
      <c r="CL23" s="135">
        <v>388</v>
      </c>
      <c r="CM23" s="135">
        <v>57</v>
      </c>
      <c r="CN23" s="135">
        <v>389</v>
      </c>
      <c r="CO23" s="135">
        <v>6</v>
      </c>
      <c r="CP23" s="135">
        <v>4488</v>
      </c>
      <c r="CQ23" s="135">
        <v>84</v>
      </c>
      <c r="CR23" s="135">
        <v>862</v>
      </c>
      <c r="CS23" s="135">
        <v>3553</v>
      </c>
      <c r="CT23" s="135">
        <v>3664</v>
      </c>
      <c r="CU23" s="139">
        <v>131</v>
      </c>
      <c r="CV23" s="140">
        <v>381</v>
      </c>
      <c r="CW23" s="135">
        <f>ROUND(IFERROR(D23/BW23,0)*100,0)</f>
        <v>100</v>
      </c>
      <c r="CX23" s="130">
        <f>IF(CW23=100,10,-50)</f>
        <v>10</v>
      </c>
      <c r="CY23" s="135">
        <f>ROUND(IFERROR(E23/BZ23,0)*100,0)</f>
        <v>94</v>
      </c>
      <c r="CZ23" s="130" t="str">
        <f>IF((CY23=100),"30",IF(AND(CY23&lt;=99,CY23&gt;90),"20",IF(AND(CY23&lt;=90,CY23&gt;80),"10","-30")))</f>
        <v>20</v>
      </c>
      <c r="DA23" s="135">
        <f>ROUND(IFERROR(F23/(CD23+CG23),0)*100,0)</f>
        <v>89</v>
      </c>
      <c r="DB23" s="130" t="str">
        <f>IF(AND(DA23&lt;=100,DA23&gt;90),"30",IF(AND(DA23&lt;=90,DA23&gt;80),"20",IF(AND(DA23&lt;=80,DA23&gt;70),"15",IF(AND(DA23&lt;=70,DA23&gt;60),"10",IF(AND(DA23&lt;=60,DA23&gt;50),"5","0")))))</f>
        <v>20</v>
      </c>
      <c r="DC23" s="135">
        <f>ROUND(IFERROR(G23/CJ23,0)*100,0)</f>
        <v>36</v>
      </c>
      <c r="DD23" s="135" t="str">
        <f>IF(AND(DC23&lt;=100,DC23&gt;60),"30",IF(AND(DC23&lt;=60,DC23&gt;40),"20",IF(AND(DC23&lt;=40,DC23&gt;30),"15",IF(AND(DC23&lt;=30,DC23&gt;20),"10",IF(AND(DC23&lt;=20,DC23&gt;10),"5",IF(DC23=0,-30,0))))))</f>
        <v>15</v>
      </c>
      <c r="DE23" s="135">
        <f>ROUND(IFERROR(CK23/CL23*100,0),0)</f>
        <v>6</v>
      </c>
      <c r="DF23" s="130" t="str">
        <f>IF(AND(DE23&lt;=100,DE23&gt;60),"20",IF(AND(DE23&lt;=60,DE23&gt;40),"15",IF(AND(DE23&lt;=40,DE23&gt;20),"10",IF(AND(DE23&lt;=20,DE23&gt;10),"5","0"))))</f>
        <v>0</v>
      </c>
      <c r="DG23" s="135">
        <f>ROUND(IFERROR(CM23/CN23*100,0),0)</f>
        <v>15</v>
      </c>
      <c r="DH23" s="130" t="str">
        <f>IF(AND(DG23&lt;=100,DG23&gt;60),"20",IF(AND(DG23&lt;=60,DG23&gt;40),"15",IF(AND(DG23&lt;=40,DG23&gt;20),"10",IF(AND(DG23&lt;=20,DG23&gt;10),"5","0"))))</f>
        <v>5</v>
      </c>
      <c r="DI23" s="135">
        <f>ROUND(IFERROR(CO23/CP23*100,0),0)</f>
        <v>0</v>
      </c>
      <c r="DJ23" s="130" t="str">
        <f>IF(AND(DI23&lt;=100,DI23&gt;60),"20",IF(AND(DI23&lt;=60,DI23&gt;40),"15",IF(AND(DI23&lt;=40,DI23&gt;20),"10",IF(AND(DI23&lt;=20,DI23&gt;10),"5","0"))))</f>
        <v>0</v>
      </c>
      <c r="DK23" s="135">
        <f>ROUND(IFERROR(CQ23/(CQ23+CR23)*100,0),0)</f>
        <v>9</v>
      </c>
      <c r="DL23" s="130" t="str">
        <f>IF(AND(DK23&lt;=100,DK23&gt;60),"20",IF(AND(DK23&lt;=60,DK23&gt;40),"15",IF(AND(DK23&lt;=40,DK23&gt;20),"10",IF(AND(DK23&lt;=20,DK23&gt;10),"5","0"))))</f>
        <v>0</v>
      </c>
      <c r="DM23" s="135">
        <f>ROUND(IFERROR(I23/(BW23+BY23+CC23+CF23+CI23),0)*100,0)</f>
        <v>79</v>
      </c>
      <c r="DN23" s="130" t="str">
        <f>IF(AND(DM23&lt;=100,DM23&gt;80),"50",IF(AND(DM23&lt;=80,DM23&gt;60),"40",IF(AND(DM23&lt;=60,DM23&gt;40),"30",IF(AND(DM23&lt;=40,DM23&gt;20),"20",IF(AND(DM23&lt;=20,DM23&gt;10),"10",IF(AND(DM23&lt;=10,DM23&gt;=5),"5","0"))))))</f>
        <v>40</v>
      </c>
      <c r="DO23" s="135">
        <f>ROUND(IFERROR(CS23/CT23,0)*100,0)</f>
        <v>97</v>
      </c>
      <c r="DP23" s="130" t="str">
        <f>IF(AND(DO23&lt;=100,DO23&gt;80),"30",IF(AND(DO23&lt;=80,DO23&gt;60),"20",IF(AND(DO23&lt;=60,DO23&gt;50),"15",IF(AND(DO23&lt;=50,DO23&gt;40),"10","0"))))</f>
        <v>30</v>
      </c>
      <c r="DQ23" s="130">
        <f>ROUND(IFERROR(CU23/CV23,0)*100,0)</f>
        <v>34</v>
      </c>
      <c r="DR23" s="130" t="str">
        <f>IF(AND(DQ23&lt;=100,DQ23&gt;80),"30",IF(AND(DQ23&lt;=80,DQ23&gt;60),"20",IF(AND(DQ23&lt;=60,DQ23&gt;40),"15",IF(AND(DQ23&lt;=40,DQ23&gt;20),"10","0"))))</f>
        <v>10</v>
      </c>
      <c r="DS23" s="130">
        <f>CX23+CZ23+DB23+DD23+DF23+DH23+DJ23+DL23+DN23+DP23+DR23</f>
        <v>150</v>
      </c>
      <c r="DT23" s="130">
        <v>3751</v>
      </c>
      <c r="DU23" s="130">
        <v>0</v>
      </c>
      <c r="DV23" s="130">
        <v>21354</v>
      </c>
      <c r="DW23" s="130">
        <v>0</v>
      </c>
      <c r="DX23" s="130">
        <v>0</v>
      </c>
      <c r="DY23" s="130">
        <f>ROUND(IFERROR((DT23+DU23+DX23)/(DV23+DT23+DW23),0)*100,0)</f>
        <v>15</v>
      </c>
      <c r="DZ23" s="130" t="str">
        <f>IF(AND(DY23&lt;=100,DY23&gt;90),"50",IF(AND(DY23&lt;=90,DY23&gt;80),"45",IF(AND(DY23&lt;=80,DY23&gt;70),"40",IF(AND(DY23&lt;=70,DY23&gt;60),"35",IF(AND(DY23&lt;=60,DY23&gt;50),"30",IF(AND(DY23&lt;=50,DY23&gt;40),"25",IF(AND(DY23&lt;=40,DY23&gt;30),"20",IF(AND(DY23&lt;=30,DY23&gt;20),"15",IF(AND(DY23&lt;=20,DY23&gt;10),"10",IF(AND(DY23&lt;=10,DY23&gt;5),"5","0"))))))))))</f>
        <v>10</v>
      </c>
      <c r="EA23" s="130">
        <v>100</v>
      </c>
      <c r="EB23" s="130" t="str">
        <f>IF(EA23=100,"20","0")</f>
        <v>20</v>
      </c>
      <c r="EC23" s="130">
        <v>50</v>
      </c>
      <c r="ED23" s="130" t="str">
        <f>IF(AND(EC23&lt;=100,EC23&gt;80),"20",IF(AND(EC23&lt;=80,EC23&gt;60),"15",IF(AND(EC23&lt;=60,EC23&gt;40),"10","0")))</f>
        <v>10</v>
      </c>
      <c r="EE23" s="130">
        <f>DZ23+EB23+ED23</f>
        <v>40</v>
      </c>
      <c r="EF23" s="130">
        <f>EE23+DS23</f>
        <v>190</v>
      </c>
      <c r="EG23" s="142">
        <v>5164</v>
      </c>
      <c r="EH23" s="146">
        <v>165568</v>
      </c>
      <c r="EI23" s="141">
        <f>ROUND(EG23/EH23*100000,0)</f>
        <v>3119</v>
      </c>
      <c r="EJ23" s="141" t="str">
        <f>IF(AND(EI23&gt;=4001,EI23&gt;=4001),"30",IF(AND(EI23&lt;=4000,EI23&gt;=3001),"20",IF(AND(EI23&lt;=3000,EI23&gt;=2001),"10",IF(AND(EI23&lt;=2000,EI23&gt;=1001),"5",IF(AND(EI23&lt;=1000,EI23&gt;=0),"0")))))</f>
        <v>20</v>
      </c>
      <c r="EK23" s="145">
        <v>5</v>
      </c>
      <c r="EL23" s="135" t="str">
        <f>IF(AND(EK23&gt;=5,EK23&gt;=5),"30",IF(AND(EK23&lt;=4,EK23&gt;=3),"20",IF(AND(EK23&lt;=2,EK23&gt;=1),"10",IF(AND(EK23=0,EK23=0),"0"))))</f>
        <v>30</v>
      </c>
      <c r="EM23" s="138">
        <v>2</v>
      </c>
      <c r="EN23" s="135">
        <f>IFERROR(ROUND(EM23/BZ23*100,0),0)</f>
        <v>2</v>
      </c>
      <c r="EO23" s="135" t="str">
        <f>IF(AND(EN23&lt;=100, EN23&gt;80),"30",IF(AND(EN23&lt;=80, EN23&gt;60),"20",IF(AND(EN23&lt;=60, EN23&gt;40),"15",IF(AND(EN23&lt;=40, EN23&gt;20),"10",IF(AND(EN23&lt;=20, EN23&gt;5),"5",IF(AND(EN23&lt;=5, EN23&gt;=0),"0"))))))</f>
        <v>0</v>
      </c>
      <c r="EP23" s="142">
        <v>19</v>
      </c>
      <c r="EQ23" s="135">
        <f>IFERROR(ROUND(EP23/BW23*100,0),0)</f>
        <v>95</v>
      </c>
      <c r="ER23" s="135">
        <f>IF(EQ23=100,10,-50)</f>
        <v>-50</v>
      </c>
      <c r="ES23" s="142">
        <v>27</v>
      </c>
      <c r="ET23" s="135">
        <f>IFERROR(ROUND(ES23/BZ23*100,0),0)</f>
        <v>26</v>
      </c>
      <c r="EU23" s="135" t="str">
        <f>IF(AND(ET23&lt;=100,ET23&gt;90),"50",IF(AND(ET23&lt;=90,ET23&gt;80),"45",IF(AND(ET23&lt;=80,ET23&gt;70),"40",IF(AND(ET23&lt;=70,ET23&gt;60),"35",IF(AND(ET23&lt;=60,ET23&gt;50),"30",IF(AND(ET23&lt;=50,ET23&gt;40),"25",IF(AND(ET23&lt;=40,ET23&gt;30),"20",IF(AND(ET23&lt;=30,ET23&gt;20),"15",IF(AND(ET23&lt;=20,ET23&gt;10),"10",IF(AND(ET23&lt;=10,ET23&gt;5),"5",IF(AND(ET23&lt;=5,ET23&gt;0),"1",IF(AND(ET23&lt;=0,ET23&lt;0),"0"))))))))))))</f>
        <v>15</v>
      </c>
      <c r="EV23" s="142">
        <v>43</v>
      </c>
      <c r="EW23" s="135">
        <f>IFERROR(ROUND(EV23/(BW23+BY23)*100,0),0)</f>
        <v>35</v>
      </c>
      <c r="EX23" s="135" t="str">
        <f>IF(AND(EW23&lt;=100,EW23&gt;90),"50",IF(AND(EW23&lt;=90,EW23&gt;80),"45",IF(AND(EW23&lt;=80,EW23&gt;70),"40",IF(AND(EW23&lt;=70,EW23&gt;60),"35",IF(AND(EW23&lt;=60,EW23&gt;50),"30",IF(AND(EW23&lt;=50,EW23&gt;40),"25",IF(AND(EW23&lt;=40,EW23&gt;30),"20",IF(AND(EW23&lt;=30,EW23&gt;20),"15",IF(AND(EW23&lt;=20,EW23&gt;10),"10",IF(AND(EW23&lt;=10,EW23&gt;5),"5",IF(AND(EW23&lt;5,EW23&gt;0),"0")))))))))))</f>
        <v>20</v>
      </c>
      <c r="EY23" s="142">
        <v>0</v>
      </c>
      <c r="EZ23" s="130" t="str">
        <f>IF(AND(EY23&gt;=5,EY23&gt;=5),"30",IF(AND(EY23&lt;=4,EY23&gt;1),"20",IF(AND(EY23&lt;=1,EY23&gt;0),"10",IF(AND(EY23=0,EY23=0),"0"))))</f>
        <v>0</v>
      </c>
      <c r="FA23" s="142">
        <v>0</v>
      </c>
      <c r="FB23" s="130" t="str">
        <f>IF(AND(FA23&lt;=100,FA23&gt;80),"30",IF(AND(FA23&lt;=80,FA23&gt;60),"20",IF(AND(FA23&lt;=60,FA23&gt;40),"15",IF(AND(FA23&lt;=40,FA23&gt;20),"10",IF(AND(FA23&lt;=20,FA23&gt;=0),"0")))))</f>
        <v>0</v>
      </c>
      <c r="FC23" s="142">
        <v>0</v>
      </c>
      <c r="FD23" s="130" t="str">
        <f>IF(AND(FC23&lt;=100,FC23&gt;80),"30",IF(AND(FC23&lt;=80,FC23&gt;60),"20",IF(AND(FC23&lt;=60,FC23&gt;40),"15",IF(AND(FC23&lt;=40,FC23&gt;20),"10",IF(AND(FC23&lt;=20,FC23&gt;5),"5",IF(AND(FC23&lt;=5,FC23&gt;=0),"0"))))))</f>
        <v>0</v>
      </c>
      <c r="FE23" s="130">
        <f>EJ23+EL23+EO23</f>
        <v>50</v>
      </c>
      <c r="FF23" s="130">
        <f>ER23+EU23+EX23+EZ23+FB23+FD23</f>
        <v>-15</v>
      </c>
      <c r="FG23" s="130">
        <f>FF23+FE23</f>
        <v>35</v>
      </c>
      <c r="FH23" s="143">
        <f>EF23+FG23</f>
        <v>225</v>
      </c>
      <c r="FI23" s="90"/>
      <c r="FJ23" s="86"/>
    </row>
    <row r="24" spans="1:166" ht="15.6" customHeight="1" x14ac:dyDescent="0.3">
      <c r="A24" s="43">
        <v>21</v>
      </c>
      <c r="B24" s="43" t="s">
        <v>180</v>
      </c>
      <c r="C24" s="87" t="s">
        <v>181</v>
      </c>
      <c r="D24" s="130">
        <v>34</v>
      </c>
      <c r="E24" s="130">
        <v>758</v>
      </c>
      <c r="F24" s="130">
        <v>2124</v>
      </c>
      <c r="G24" s="131">
        <v>348</v>
      </c>
      <c r="H24" s="131">
        <v>239</v>
      </c>
      <c r="I24" s="130">
        <v>1607</v>
      </c>
      <c r="J24" s="131">
        <v>35</v>
      </c>
      <c r="K24" s="131">
        <v>762</v>
      </c>
      <c r="L24" s="131">
        <v>1463</v>
      </c>
      <c r="M24" s="131">
        <v>770</v>
      </c>
      <c r="N24" s="131">
        <v>275</v>
      </c>
      <c r="O24" s="131">
        <v>106</v>
      </c>
      <c r="P24" s="133" t="s">
        <v>182</v>
      </c>
      <c r="Q24" s="133">
        <v>29</v>
      </c>
      <c r="R24" s="133">
        <v>52</v>
      </c>
      <c r="S24" s="133">
        <v>52</v>
      </c>
      <c r="T24" s="133">
        <v>0</v>
      </c>
      <c r="U24" s="133">
        <v>0</v>
      </c>
      <c r="V24" s="133">
        <v>0</v>
      </c>
      <c r="W24" s="133">
        <v>0</v>
      </c>
      <c r="X24" s="144" t="s">
        <v>423</v>
      </c>
      <c r="Y24" s="134">
        <v>34</v>
      </c>
      <c r="Z24" s="134">
        <v>758</v>
      </c>
      <c r="AA24" s="134"/>
      <c r="AB24" s="134"/>
      <c r="AC24" s="134"/>
      <c r="AD24" s="134"/>
      <c r="AE24" s="134">
        <v>2158</v>
      </c>
      <c r="AF24" s="134"/>
      <c r="AG24" s="134"/>
      <c r="AH24" s="134">
        <v>130</v>
      </c>
      <c r="AI24" s="134"/>
      <c r="AJ24" s="134"/>
      <c r="AK24" s="134"/>
      <c r="AL24" s="135">
        <v>762</v>
      </c>
      <c r="AM24" s="135">
        <v>54</v>
      </c>
      <c r="AN24" s="135">
        <v>708</v>
      </c>
      <c r="AO24" s="135">
        <f>AP24+AQ24</f>
        <v>2869</v>
      </c>
      <c r="AP24" s="135">
        <v>1463</v>
      </c>
      <c r="AQ24" s="135">
        <v>1406</v>
      </c>
      <c r="AR24" s="135">
        <v>388</v>
      </c>
      <c r="AS24" s="135">
        <v>118</v>
      </c>
      <c r="AT24" s="135">
        <v>270</v>
      </c>
      <c r="AU24" s="136" t="s">
        <v>183</v>
      </c>
      <c r="AV24" s="135">
        <v>303</v>
      </c>
      <c r="AW24" s="135">
        <v>130</v>
      </c>
      <c r="AX24" s="135">
        <v>303</v>
      </c>
      <c r="AY24" s="135">
        <v>69</v>
      </c>
      <c r="AZ24" s="135">
        <v>12</v>
      </c>
      <c r="BA24" s="135">
        <v>69</v>
      </c>
      <c r="BB24" s="135">
        <v>105</v>
      </c>
      <c r="BC24" s="135">
        <v>0</v>
      </c>
      <c r="BD24" s="135">
        <v>52</v>
      </c>
      <c r="BE24" s="135">
        <v>53</v>
      </c>
      <c r="BF24" s="135">
        <v>0</v>
      </c>
      <c r="BG24" s="135">
        <v>53</v>
      </c>
      <c r="BH24" s="135">
        <v>1</v>
      </c>
      <c r="BI24" s="135">
        <v>1</v>
      </c>
      <c r="BJ24" s="135">
        <v>1</v>
      </c>
      <c r="BK24" s="135">
        <v>304</v>
      </c>
      <c r="BL24" s="135">
        <v>304</v>
      </c>
      <c r="BM24" s="135">
        <v>304</v>
      </c>
      <c r="BN24" s="135">
        <v>13</v>
      </c>
      <c r="BO24" s="135">
        <v>13</v>
      </c>
      <c r="BP24" s="135">
        <v>13</v>
      </c>
      <c r="BQ24" s="142">
        <v>2</v>
      </c>
      <c r="BR24" s="145">
        <v>2</v>
      </c>
      <c r="BS24" s="145">
        <v>2</v>
      </c>
      <c r="BT24" s="145">
        <v>26</v>
      </c>
      <c r="BU24" s="145">
        <v>26</v>
      </c>
      <c r="BV24" s="145">
        <v>26</v>
      </c>
      <c r="BW24" s="130">
        <f>Y24</f>
        <v>34</v>
      </c>
      <c r="BX24" s="130">
        <f>Z24</f>
        <v>758</v>
      </c>
      <c r="BY24" s="130">
        <f>BX24</f>
        <v>758</v>
      </c>
      <c r="BZ24" s="130">
        <f>BX24</f>
        <v>758</v>
      </c>
      <c r="CA24" s="130">
        <f>AM24</f>
        <v>54</v>
      </c>
      <c r="CB24" s="130">
        <f>AE24</f>
        <v>2158</v>
      </c>
      <c r="CC24" s="130">
        <f>CB24</f>
        <v>2158</v>
      </c>
      <c r="CD24" s="130">
        <f>CB24</f>
        <v>2158</v>
      </c>
      <c r="CE24" s="130">
        <f>AH24</f>
        <v>130</v>
      </c>
      <c r="CF24" s="130">
        <f>CE24</f>
        <v>130</v>
      </c>
      <c r="CG24" s="130">
        <f>CE24</f>
        <v>130</v>
      </c>
      <c r="CH24" s="130">
        <f>IFERROR(AV24+AY24+BB24+BE24+BH24+BK24+BN24+BQ24+BT24,0)</f>
        <v>876</v>
      </c>
      <c r="CI24" s="130">
        <f>IFERROR(AW24+AZ24+BC24+BF24+BI24+BL24+BO24+BR24+BU24,0)</f>
        <v>488</v>
      </c>
      <c r="CJ24" s="130">
        <f>IFERROR(AX24+BA24+BD24+BG24+BJ24+BM24+BP24+BS24+BV24,0)</f>
        <v>823</v>
      </c>
      <c r="CK24" s="135">
        <v>5</v>
      </c>
      <c r="CL24" s="135">
        <v>3666</v>
      </c>
      <c r="CM24" s="135">
        <v>2356</v>
      </c>
      <c r="CN24" s="135">
        <v>3667</v>
      </c>
      <c r="CO24" s="135">
        <v>279</v>
      </c>
      <c r="CP24" s="135">
        <v>16382</v>
      </c>
      <c r="CQ24" s="135">
        <v>1560</v>
      </c>
      <c r="CR24" s="135">
        <v>3659</v>
      </c>
      <c r="CS24" s="135">
        <v>9400</v>
      </c>
      <c r="CT24" s="135">
        <v>12810</v>
      </c>
      <c r="CU24" s="139">
        <v>581</v>
      </c>
      <c r="CV24" s="140">
        <v>1326</v>
      </c>
      <c r="CW24" s="135">
        <f>ROUND(IFERROR(D24/BW24,0)*100,0)</f>
        <v>100</v>
      </c>
      <c r="CX24" s="130">
        <f>IF(CW24=100,10,-50)</f>
        <v>10</v>
      </c>
      <c r="CY24" s="135">
        <f>ROUND(IFERROR(E24/BZ24,0)*100,0)</f>
        <v>100</v>
      </c>
      <c r="CZ24" s="130" t="str">
        <f>IF((CY24=100),"30",IF(AND(CY24&lt;=99,CY24&gt;90),"20",IF(AND(CY24&lt;=90,CY24&gt;80),"10","-30")))</f>
        <v>30</v>
      </c>
      <c r="DA24" s="135">
        <f>ROUND(IFERROR(F24/(CD24+CG24),0)*100,0)</f>
        <v>93</v>
      </c>
      <c r="DB24" s="130" t="str">
        <f>IF(AND(DA24&lt;=100,DA24&gt;90),"30",IF(AND(DA24&lt;=90,DA24&gt;80),"20",IF(AND(DA24&lt;=80,DA24&gt;70),"15",IF(AND(DA24&lt;=70,DA24&gt;60),"10",IF(AND(DA24&lt;=60,DA24&gt;50),"5","0")))))</f>
        <v>30</v>
      </c>
      <c r="DC24" s="135">
        <f>ROUND(IFERROR(G24/CJ24,0)*100,0)</f>
        <v>42</v>
      </c>
      <c r="DD24" s="135" t="str">
        <f>IF(AND(DC24&lt;=100,DC24&gt;60),"30",IF(AND(DC24&lt;=60,DC24&gt;40),"20",IF(AND(DC24&lt;=40,DC24&gt;30),"15",IF(AND(DC24&lt;=30,DC24&gt;20),"10",IF(AND(DC24&lt;=20,DC24&gt;10),"5",IF(DC24=0,-30,0))))))</f>
        <v>20</v>
      </c>
      <c r="DE24" s="135">
        <f>ROUND(IFERROR(CK24/CL24*100,0),0)</f>
        <v>0</v>
      </c>
      <c r="DF24" s="130" t="str">
        <f>IF(AND(DE24&lt;=100,DE24&gt;60),"20",IF(AND(DE24&lt;=60,DE24&gt;40),"15",IF(AND(DE24&lt;=40,DE24&gt;20),"10",IF(AND(DE24&lt;=20,DE24&gt;10),"5","0"))))</f>
        <v>0</v>
      </c>
      <c r="DG24" s="135">
        <f>ROUND(IFERROR(CM24/CN24*100,0),0)</f>
        <v>64</v>
      </c>
      <c r="DH24" s="130" t="str">
        <f>IF(AND(DG24&lt;=100,DG24&gt;60),"20",IF(AND(DG24&lt;=60,DG24&gt;40),"15",IF(AND(DG24&lt;=40,DG24&gt;20),"10",IF(AND(DG24&lt;=20,DG24&gt;10),"5","0"))))</f>
        <v>20</v>
      </c>
      <c r="DI24" s="135">
        <f>ROUND(IFERROR(CO24/CP24*100,0),0)</f>
        <v>2</v>
      </c>
      <c r="DJ24" s="130" t="str">
        <f>IF(AND(DI24&lt;=100,DI24&gt;60),"20",IF(AND(DI24&lt;=60,DI24&gt;40),"15",IF(AND(DI24&lt;=40,DI24&gt;20),"10",IF(AND(DI24&lt;=20,DI24&gt;10),"5","0"))))</f>
        <v>0</v>
      </c>
      <c r="DK24" s="135">
        <f>ROUND(IFERROR(CQ24/(CQ24+CR24)*100,0),0)</f>
        <v>30</v>
      </c>
      <c r="DL24" s="130" t="str">
        <f>IF(AND(DK24&lt;=100,DK24&gt;60),"20",IF(AND(DK24&lt;=60,DK24&gt;40),"15",IF(AND(DK24&lt;=40,DK24&gt;20),"10",IF(AND(DK24&lt;=20,DK24&gt;10),"5","0"))))</f>
        <v>10</v>
      </c>
      <c r="DM24" s="135">
        <f>ROUND(IFERROR(I24/(BW24+BY24+CC24+CF24+CI24),0)*100,0)</f>
        <v>45</v>
      </c>
      <c r="DN24" s="130" t="str">
        <f>IF(AND(DM24&lt;=100,DM24&gt;80),"50",IF(AND(DM24&lt;=80,DM24&gt;60),"40",IF(AND(DM24&lt;=60,DM24&gt;40),"30",IF(AND(DM24&lt;=40,DM24&gt;20),"20",IF(AND(DM24&lt;=20,DM24&gt;10),"10",IF(AND(DM24&lt;=10,DM24&gt;=5),"5","0"))))))</f>
        <v>30</v>
      </c>
      <c r="DO24" s="135">
        <f>ROUND(IFERROR(CS24/CT24,0)*100,0)</f>
        <v>73</v>
      </c>
      <c r="DP24" s="130" t="str">
        <f>IF(AND(DO24&lt;=100,DO24&gt;80),"30",IF(AND(DO24&lt;=80,DO24&gt;60),"20",IF(AND(DO24&lt;=60,DO24&gt;50),"15",IF(AND(DO24&lt;=50,DO24&gt;40),"10","0"))))</f>
        <v>20</v>
      </c>
      <c r="DQ24" s="130">
        <f>ROUND(IFERROR(CU24/CV24,0)*100,0)</f>
        <v>44</v>
      </c>
      <c r="DR24" s="130" t="str">
        <f>IF(AND(DQ24&lt;=100,DQ24&gt;80),"30",IF(AND(DQ24&lt;=80,DQ24&gt;60),"20",IF(AND(DQ24&lt;=60,DQ24&gt;40),"15",IF(AND(DQ24&lt;=40,DQ24&gt;20),"10","0"))))</f>
        <v>15</v>
      </c>
      <c r="DS24" s="130">
        <f>CX24+CZ24+DB24+DD24+DF24+DH24+DJ24+DL24+DN24+DP24+DR24</f>
        <v>185</v>
      </c>
      <c r="DT24" s="130">
        <v>12912</v>
      </c>
      <c r="DU24" s="130">
        <v>0</v>
      </c>
      <c r="DV24" s="130">
        <v>100226</v>
      </c>
      <c r="DW24" s="130">
        <v>0</v>
      </c>
      <c r="DX24" s="130">
        <v>0</v>
      </c>
      <c r="DY24" s="130">
        <f>ROUND(IFERROR((DT24+DU24+DX24)/(DV24+DT24+DW24),0)*100,0)</f>
        <v>11</v>
      </c>
      <c r="DZ24" s="130" t="str">
        <f>IF(AND(DY24&lt;=100,DY24&gt;90),"50",IF(AND(DY24&lt;=90,DY24&gt;80),"45",IF(AND(DY24&lt;=80,DY24&gt;70),"40",IF(AND(DY24&lt;=70,DY24&gt;60),"35",IF(AND(DY24&lt;=60,DY24&gt;50),"30",IF(AND(DY24&lt;=50,DY24&gt;40),"25",IF(AND(DY24&lt;=40,DY24&gt;30),"20",IF(AND(DY24&lt;=30,DY24&gt;20),"15",IF(AND(DY24&lt;=20,DY24&gt;10),"10",IF(AND(DY24&lt;=10,DY24&gt;5),"5","0"))))))))))</f>
        <v>10</v>
      </c>
      <c r="EA24" s="130">
        <v>100</v>
      </c>
      <c r="EB24" s="130" t="str">
        <f>IF(EA24=100,"20","0")</f>
        <v>20</v>
      </c>
      <c r="EC24" s="130">
        <f>ROUND(IFERROR(DX24/DV24,0)*100,0)</f>
        <v>0</v>
      </c>
      <c r="ED24" s="130" t="str">
        <f>IF(AND(EC24&lt;=100,EC24&gt;80),"20",IF(AND(EC24&lt;=80,EC24&gt;60),"15",IF(AND(EC24&lt;=60,EC24&gt;40),"10","0")))</f>
        <v>0</v>
      </c>
      <c r="EE24" s="130">
        <f>DZ24+EB24+ED24</f>
        <v>30</v>
      </c>
      <c r="EF24" s="130">
        <f>EE24+DS24</f>
        <v>215</v>
      </c>
      <c r="EG24" s="142">
        <v>29885</v>
      </c>
      <c r="EH24" s="146">
        <v>2412151</v>
      </c>
      <c r="EI24" s="141">
        <f>ROUND(EG24/EH24*100000,0)</f>
        <v>1239</v>
      </c>
      <c r="EJ24" s="141" t="str">
        <f>IF(AND(EI24&gt;=4001,EI24&gt;=4001),"30",IF(AND(EI24&lt;=4000,EI24&gt;=3001),"20",IF(AND(EI24&lt;=3000,EI24&gt;=2001),"10",IF(AND(EI24&lt;=2000,EI24&gt;=1001),"5",IF(AND(EI24&lt;=1000,EI24&gt;=0),"0")))))</f>
        <v>5</v>
      </c>
      <c r="EK24" s="145">
        <v>9</v>
      </c>
      <c r="EL24" s="135" t="str">
        <f>IF(AND(EK24&gt;=5,EK24&gt;=5),"30",IF(AND(EK24&lt;=4,EK24&gt;=3),"20",IF(AND(EK24&lt;=2,EK24&gt;=1),"10",IF(AND(EK24=0,EK24=0),"0"))))</f>
        <v>30</v>
      </c>
      <c r="EM24" s="138">
        <v>132</v>
      </c>
      <c r="EN24" s="135">
        <f>IFERROR(ROUND(EM24/BZ24*100,0),0)</f>
        <v>17</v>
      </c>
      <c r="EO24" s="135" t="str">
        <f>IF(AND(EN24&lt;=100, EN24&gt;80),"30",IF(AND(EN24&lt;=80, EN24&gt;60),"20",IF(AND(EN24&lt;=60, EN24&gt;40),"15",IF(AND(EN24&lt;=40, EN24&gt;20),"10",IF(AND(EN24&lt;=20, EN24&gt;5),"5",IF(AND(EN24&lt;=5, EN24&gt;=0),"0"))))))</f>
        <v>5</v>
      </c>
      <c r="EP24" s="142">
        <v>34</v>
      </c>
      <c r="EQ24" s="135">
        <f>IFERROR(ROUND(EP24/BW24*100,0),0)</f>
        <v>100</v>
      </c>
      <c r="ER24" s="135">
        <f>IF(EQ24=100,10,-50)</f>
        <v>10</v>
      </c>
      <c r="ES24" s="142">
        <v>135</v>
      </c>
      <c r="ET24" s="135">
        <f>IFERROR(ROUND(ES24/BZ24*100,0),0)</f>
        <v>18</v>
      </c>
      <c r="EU24" s="135" t="str">
        <f>IF(AND(ET24&lt;=100,ET24&gt;90),"50",IF(AND(ET24&lt;=90,ET24&gt;80),"45",IF(AND(ET24&lt;=80,ET24&gt;70),"40",IF(AND(ET24&lt;=70,ET24&gt;60),"35",IF(AND(ET24&lt;=60,ET24&gt;50),"30",IF(AND(ET24&lt;=50,ET24&gt;40),"25",IF(AND(ET24&lt;=40,ET24&gt;30),"20",IF(AND(ET24&lt;=30,ET24&gt;20),"15",IF(AND(ET24&lt;=20,ET24&gt;10),"10",IF(AND(ET24&lt;=10,ET24&gt;5),"5",IF(AND(ET24&lt;=5,ET24&gt;0),"1",IF(AND(ET24&lt;=0,ET24&lt;0),"0"))))))))))))</f>
        <v>10</v>
      </c>
      <c r="EV24" s="142">
        <v>788</v>
      </c>
      <c r="EW24" s="135">
        <f>IFERROR(ROUND(EV24/(BW24+BY24)*100,0),0)</f>
        <v>99</v>
      </c>
      <c r="EX24" s="135" t="str">
        <f>IF(AND(EW24&lt;=100,EW24&gt;90),"50",IF(AND(EW24&lt;=90,EW24&gt;80),"45",IF(AND(EW24&lt;=80,EW24&gt;70),"40",IF(AND(EW24&lt;=70,EW24&gt;60),"35",IF(AND(EW24&lt;=60,EW24&gt;50),"30",IF(AND(EW24&lt;=50,EW24&gt;40),"25",IF(AND(EW24&lt;=40,EW24&gt;30),"20",IF(AND(EW24&lt;=30,EW24&gt;20),"15",IF(AND(EW24&lt;=20,EW24&gt;10),"10",IF(AND(EW24&lt;=10,EW24&gt;5),"5",IF(AND(EW24&lt;5,EW24&gt;0),"0")))))))))))</f>
        <v>50</v>
      </c>
      <c r="EY24" s="142">
        <v>0</v>
      </c>
      <c r="EZ24" s="130" t="str">
        <f>IF(AND(EY24&gt;=5,EY24&gt;=5),"30",IF(AND(EY24&lt;=4,EY24&gt;1),"20",IF(AND(EY24&lt;=1,EY24&gt;0),"10",IF(AND(EY24=0,EY24=0),"0"))))</f>
        <v>0</v>
      </c>
      <c r="FA24" s="142">
        <v>0</v>
      </c>
      <c r="FB24" s="130" t="str">
        <f>IF(AND(FA24&lt;=100,FA24&gt;80),"30",IF(AND(FA24&lt;=80,FA24&gt;60),"20",IF(AND(FA24&lt;=60,FA24&gt;40),"15",IF(AND(FA24&lt;=40,FA24&gt;20),"10",IF(AND(FA24&lt;=20,FA24&gt;=0),"0")))))</f>
        <v>0</v>
      </c>
      <c r="FC24" s="142">
        <v>0</v>
      </c>
      <c r="FD24" s="130" t="str">
        <f>IF(AND(FC24&lt;=100,FC24&gt;80),"30",IF(AND(FC24&lt;=80,FC24&gt;60),"20",IF(AND(FC24&lt;=60,FC24&gt;40),"15",IF(AND(FC24&lt;=40,FC24&gt;20),"10",IF(AND(FC24&lt;=20,FC24&gt;5),"5",IF(AND(FC24&lt;=5,FC24&gt;=0),"0"))))))</f>
        <v>0</v>
      </c>
      <c r="FE24" s="130">
        <f>EJ24+EL24+EO24</f>
        <v>40</v>
      </c>
      <c r="FF24" s="130">
        <f>ER24+EU24+EX24+EZ24+FB24+FD24</f>
        <v>70</v>
      </c>
      <c r="FG24" s="130">
        <f>FF24+FE24</f>
        <v>110</v>
      </c>
      <c r="FH24" s="143">
        <f>EF24+FG24</f>
        <v>325</v>
      </c>
      <c r="FI24" s="90"/>
      <c r="FJ24" s="86"/>
    </row>
    <row r="25" spans="1:166" ht="15.6" customHeight="1" x14ac:dyDescent="0.3">
      <c r="A25" s="43">
        <v>22</v>
      </c>
      <c r="B25" s="43" t="s">
        <v>148</v>
      </c>
      <c r="C25" s="87" t="s">
        <v>184</v>
      </c>
      <c r="D25" s="130">
        <v>23</v>
      </c>
      <c r="E25" s="130">
        <v>108</v>
      </c>
      <c r="F25" s="130">
        <v>320</v>
      </c>
      <c r="G25" s="131">
        <v>76</v>
      </c>
      <c r="H25" s="131">
        <v>47</v>
      </c>
      <c r="I25" s="130">
        <v>346</v>
      </c>
      <c r="J25" s="131">
        <v>22</v>
      </c>
      <c r="K25" s="131">
        <v>125</v>
      </c>
      <c r="L25" s="131">
        <v>207</v>
      </c>
      <c r="M25" s="131">
        <v>170</v>
      </c>
      <c r="N25" s="131">
        <v>439</v>
      </c>
      <c r="O25" s="131">
        <v>28</v>
      </c>
      <c r="P25" s="132" t="s">
        <v>185</v>
      </c>
      <c r="Q25" s="133">
        <v>22</v>
      </c>
      <c r="R25" s="133">
        <v>37</v>
      </c>
      <c r="S25" s="133">
        <v>21</v>
      </c>
      <c r="T25" s="133">
        <v>16</v>
      </c>
      <c r="U25" s="133">
        <v>420</v>
      </c>
      <c r="V25" s="133">
        <v>45</v>
      </c>
      <c r="W25" s="133">
        <v>155</v>
      </c>
      <c r="X25" s="144" t="s">
        <v>480</v>
      </c>
      <c r="Y25" s="134">
        <v>23</v>
      </c>
      <c r="Z25" s="134">
        <v>108</v>
      </c>
      <c r="AA25" s="134">
        <v>108</v>
      </c>
      <c r="AB25" s="134">
        <v>108</v>
      </c>
      <c r="AC25" s="134">
        <v>90</v>
      </c>
      <c r="AD25" s="134">
        <v>18</v>
      </c>
      <c r="AE25" s="134">
        <v>350</v>
      </c>
      <c r="AF25" s="134"/>
      <c r="AG25" s="134"/>
      <c r="AH25" s="134">
        <v>43</v>
      </c>
      <c r="AI25" s="134">
        <v>42</v>
      </c>
      <c r="AJ25" s="134">
        <v>43</v>
      </c>
      <c r="AK25" s="134"/>
      <c r="AL25" s="135">
        <v>124</v>
      </c>
      <c r="AM25" s="135">
        <v>18</v>
      </c>
      <c r="AN25" s="135">
        <v>106</v>
      </c>
      <c r="AO25" s="135">
        <f>AP25+AQ25</f>
        <v>348</v>
      </c>
      <c r="AP25" s="135">
        <v>154</v>
      </c>
      <c r="AQ25" s="135">
        <v>194</v>
      </c>
      <c r="AR25" s="135">
        <v>183</v>
      </c>
      <c r="AS25" s="135">
        <v>32</v>
      </c>
      <c r="AT25" s="135">
        <v>151</v>
      </c>
      <c r="AU25" s="136" t="s">
        <v>465</v>
      </c>
      <c r="AV25" s="135">
        <v>31</v>
      </c>
      <c r="AW25" s="135">
        <v>31</v>
      </c>
      <c r="AX25" s="135">
        <v>31</v>
      </c>
      <c r="AY25" s="135">
        <v>10</v>
      </c>
      <c r="AZ25" s="135">
        <v>10</v>
      </c>
      <c r="BA25" s="135">
        <v>10</v>
      </c>
      <c r="BB25" s="135">
        <v>14</v>
      </c>
      <c r="BC25" s="135">
        <v>14</v>
      </c>
      <c r="BD25" s="135">
        <v>14</v>
      </c>
      <c r="BE25" s="135">
        <v>1</v>
      </c>
      <c r="BF25" s="135">
        <v>1</v>
      </c>
      <c r="BG25" s="135">
        <v>1</v>
      </c>
      <c r="BH25" s="135">
        <v>1</v>
      </c>
      <c r="BI25" s="135">
        <v>1</v>
      </c>
      <c r="BJ25" s="135">
        <v>1</v>
      </c>
      <c r="BK25" s="135">
        <v>111</v>
      </c>
      <c r="BL25" s="135">
        <v>111</v>
      </c>
      <c r="BM25" s="135">
        <v>111</v>
      </c>
      <c r="BN25" s="135">
        <v>82</v>
      </c>
      <c r="BO25" s="135">
        <v>34</v>
      </c>
      <c r="BP25" s="135">
        <v>82</v>
      </c>
      <c r="BQ25" s="142">
        <v>1</v>
      </c>
      <c r="BR25" s="145">
        <v>1</v>
      </c>
      <c r="BS25" s="145">
        <v>1</v>
      </c>
      <c r="BT25" s="145">
        <v>28</v>
      </c>
      <c r="BU25" s="145">
        <v>15</v>
      </c>
      <c r="BV25" s="145">
        <v>28</v>
      </c>
      <c r="BW25" s="130">
        <f>Y25</f>
        <v>23</v>
      </c>
      <c r="BX25" s="130">
        <f>Z25</f>
        <v>108</v>
      </c>
      <c r="BY25" s="130">
        <f>AA25</f>
        <v>108</v>
      </c>
      <c r="BZ25" s="130">
        <f>AB25</f>
        <v>108</v>
      </c>
      <c r="CA25" s="130">
        <f>AD25</f>
        <v>18</v>
      </c>
      <c r="CB25" s="130">
        <f>AE25</f>
        <v>350</v>
      </c>
      <c r="CC25" s="130">
        <f>CB25</f>
        <v>350</v>
      </c>
      <c r="CD25" s="130">
        <f>CB25</f>
        <v>350</v>
      </c>
      <c r="CE25" s="130">
        <f>AH25</f>
        <v>43</v>
      </c>
      <c r="CF25" s="130">
        <f>AI25</f>
        <v>42</v>
      </c>
      <c r="CG25" s="130">
        <f>AJ25</f>
        <v>43</v>
      </c>
      <c r="CH25" s="130">
        <f>IFERROR(AV25+AY25+BB25+BE25+BH25+BK25+BN25+BQ25+BT25,0)</f>
        <v>279</v>
      </c>
      <c r="CI25" s="130">
        <f>IFERROR(AW25+AZ25+BC25+BF25+BI25+BL25+BO25+BR25+BU25,0)</f>
        <v>218</v>
      </c>
      <c r="CJ25" s="130">
        <f>IFERROR(AX25+BA25+BD25+BG25+BJ25+BM25+BP25+BS25+BV25,0)</f>
        <v>279</v>
      </c>
      <c r="CK25" s="135">
        <v>26</v>
      </c>
      <c r="CL25" s="135">
        <v>616</v>
      </c>
      <c r="CM25" s="135">
        <v>9</v>
      </c>
      <c r="CN25" s="135">
        <v>617</v>
      </c>
      <c r="CO25" s="135">
        <v>26</v>
      </c>
      <c r="CP25" s="135">
        <v>13061</v>
      </c>
      <c r="CQ25" s="135">
        <v>1769</v>
      </c>
      <c r="CR25" s="135">
        <v>3616</v>
      </c>
      <c r="CS25" s="135">
        <v>8665</v>
      </c>
      <c r="CT25" s="135">
        <v>9717</v>
      </c>
      <c r="CU25" s="139">
        <v>921</v>
      </c>
      <c r="CV25" s="140">
        <v>1651</v>
      </c>
      <c r="CW25" s="135">
        <f>ROUND(IFERROR(D25/BW25,0)*100,0)</f>
        <v>100</v>
      </c>
      <c r="CX25" s="130">
        <f>IF(CW25=100,10,-50)</f>
        <v>10</v>
      </c>
      <c r="CY25" s="135">
        <f>ROUND(IFERROR(E25/BZ25,0)*100,0)</f>
        <v>100</v>
      </c>
      <c r="CZ25" s="130" t="str">
        <f>IF((CY25=100),"30",IF(AND(CY25&lt;=99,CY25&gt;90),"20",IF(AND(CY25&lt;=90,CY25&gt;80),"10","-30")))</f>
        <v>30</v>
      </c>
      <c r="DA25" s="135">
        <f>ROUND(IFERROR(F25/(CD25+CG25),0)*100,0)</f>
        <v>81</v>
      </c>
      <c r="DB25" s="130" t="str">
        <f>IF(AND(DA25&lt;=100,DA25&gt;90),"30",IF(AND(DA25&lt;=90,DA25&gt;80),"20",IF(AND(DA25&lt;=80,DA25&gt;70),"15",IF(AND(DA25&lt;=70,DA25&gt;60),"10",IF(AND(DA25&lt;=60,DA25&gt;50),"5","0")))))</f>
        <v>20</v>
      </c>
      <c r="DC25" s="135">
        <f>ROUND(IFERROR(G25/CJ25,0)*100,0)</f>
        <v>27</v>
      </c>
      <c r="DD25" s="135" t="str">
        <f>IF(AND(DC25&lt;=100,DC25&gt;60),"30",IF(AND(DC25&lt;=60,DC25&gt;40),"20",IF(AND(DC25&lt;=40,DC25&gt;30),"15",IF(AND(DC25&lt;=30,DC25&gt;20),"10",IF(AND(DC25&lt;=20,DC25&gt;10),"5",IF(DC25=0,-30,0))))))</f>
        <v>10</v>
      </c>
      <c r="DE25" s="135">
        <f>ROUND(IFERROR(CK25/CL25*100,0),0)</f>
        <v>4</v>
      </c>
      <c r="DF25" s="130" t="str">
        <f>IF(AND(DE25&lt;=100,DE25&gt;60),"20",IF(AND(DE25&lt;=60,DE25&gt;40),"15",IF(AND(DE25&lt;=40,DE25&gt;20),"10",IF(AND(DE25&lt;=20,DE25&gt;10),"5","0"))))</f>
        <v>0</v>
      </c>
      <c r="DG25" s="135">
        <f>ROUND(IFERROR(CM25/CN25*100,0),0)</f>
        <v>1</v>
      </c>
      <c r="DH25" s="130" t="str">
        <f>IF(AND(DG25&lt;=100,DG25&gt;60),"20",IF(AND(DG25&lt;=60,DG25&gt;40),"15",IF(AND(DG25&lt;=40,DG25&gt;20),"10",IF(AND(DG25&lt;=20,DG25&gt;10),"5","0"))))</f>
        <v>0</v>
      </c>
      <c r="DI25" s="135">
        <f>ROUND(IFERROR(CO25/CP25*100,0),0)</f>
        <v>0</v>
      </c>
      <c r="DJ25" s="130" t="str">
        <f>IF(AND(DI25&lt;=100,DI25&gt;60),"20",IF(AND(DI25&lt;=60,DI25&gt;40),"15",IF(AND(DI25&lt;=40,DI25&gt;20),"10",IF(AND(DI25&lt;=20,DI25&gt;10),"5","0"))))</f>
        <v>0</v>
      </c>
      <c r="DK25" s="135">
        <f>ROUND(IFERROR(CQ25/(CQ25+CR25)*100,0),0)</f>
        <v>33</v>
      </c>
      <c r="DL25" s="130" t="str">
        <f>IF(AND(DK25&lt;=100,DK25&gt;60),"20",IF(AND(DK25&lt;=60,DK25&gt;40),"15",IF(AND(DK25&lt;=40,DK25&gt;20),"10",IF(AND(DK25&lt;=20,DK25&gt;10),"5","0"))))</f>
        <v>10</v>
      </c>
      <c r="DM25" s="135">
        <f>ROUND(IFERROR(I25/(BW25+BY25+CC25+CF25+CI25),0)*100,0)</f>
        <v>47</v>
      </c>
      <c r="DN25" s="130" t="str">
        <f>IF(AND(DM25&lt;=100,DM25&gt;80),"50",IF(AND(DM25&lt;=80,DM25&gt;60),"40",IF(AND(DM25&lt;=60,DM25&gt;40),"30",IF(AND(DM25&lt;=40,DM25&gt;20),"20",IF(AND(DM25&lt;=20,DM25&gt;10),"10",IF(AND(DM25&lt;=10,DM25&gt;=5),"5","0"))))))</f>
        <v>30</v>
      </c>
      <c r="DO25" s="135">
        <f>ROUND(IFERROR(CS25/CT25,0)*100,0)</f>
        <v>89</v>
      </c>
      <c r="DP25" s="130" t="str">
        <f>IF(AND(DO25&lt;=100,DO25&gt;80),"30",IF(AND(DO25&lt;=80,DO25&gt;60),"20",IF(AND(DO25&lt;=60,DO25&gt;50),"15",IF(AND(DO25&lt;=50,DO25&gt;40),"10","0"))))</f>
        <v>30</v>
      </c>
      <c r="DQ25" s="130">
        <f>ROUND(IFERROR(CU25/CV25,0)*100,0)</f>
        <v>56</v>
      </c>
      <c r="DR25" s="130" t="str">
        <f>IF(AND(DQ25&lt;=100,DQ25&gt;80),"30",IF(AND(DQ25&lt;=80,DQ25&gt;60),"20",IF(AND(DQ25&lt;=60,DQ25&gt;40),"15",IF(AND(DQ25&lt;=40,DQ25&gt;20),"10","0"))))</f>
        <v>15</v>
      </c>
      <c r="DS25" s="130">
        <f>CX25+CZ25+DB25+DD25+DF25+DH25+DJ25+DL25+DN25+DP25+DR25</f>
        <v>155</v>
      </c>
      <c r="DT25" s="130">
        <v>10277</v>
      </c>
      <c r="DU25" s="130">
        <v>2707</v>
      </c>
      <c r="DV25" s="130">
        <v>70938</v>
      </c>
      <c r="DW25" s="130">
        <v>2707</v>
      </c>
      <c r="DX25" s="130">
        <v>103</v>
      </c>
      <c r="DY25" s="130">
        <f>ROUND(IFERROR((DT25+DU25+DX25)/(DV25+DT25+DW25),0)*100,0)</f>
        <v>16</v>
      </c>
      <c r="DZ25" s="130" t="str">
        <f>IF(AND(DY25&lt;=100,DY25&gt;90),"50",IF(AND(DY25&lt;=90,DY25&gt;80),"45",IF(AND(DY25&lt;=80,DY25&gt;70),"40",IF(AND(DY25&lt;=70,DY25&gt;60),"35",IF(AND(DY25&lt;=60,DY25&gt;50),"30",IF(AND(DY25&lt;=50,DY25&gt;40),"25",IF(AND(DY25&lt;=40,DY25&gt;30),"20",IF(AND(DY25&lt;=30,DY25&gt;20),"15",IF(AND(DY25&lt;=20,DY25&gt;10),"10",IF(AND(DY25&lt;=10,DY25&gt;5),"5","0"))))))))))</f>
        <v>10</v>
      </c>
      <c r="EA25" s="130">
        <f>ROUND(IFERROR(DU25/DW25,0)*100,0)</f>
        <v>100</v>
      </c>
      <c r="EB25" s="130" t="str">
        <f>IF(EA25=100,"20","0")</f>
        <v>20</v>
      </c>
      <c r="EC25" s="130">
        <f>ROUND(IFERROR(DX25/DV25,0)*100,0)</f>
        <v>0</v>
      </c>
      <c r="ED25" s="130" t="str">
        <f>IF(AND(EC25&lt;=100,EC25&gt;80),"20",IF(AND(EC25&lt;=80,EC25&gt;60),"15",IF(AND(EC25&lt;=60,EC25&gt;40),"10","0")))</f>
        <v>0</v>
      </c>
      <c r="EE25" s="130">
        <f>DZ25+EB25+ED25</f>
        <v>30</v>
      </c>
      <c r="EF25" s="130">
        <f>EE25+DS25</f>
        <v>185</v>
      </c>
      <c r="EG25" s="142">
        <v>30139</v>
      </c>
      <c r="EH25" s="146">
        <v>514418</v>
      </c>
      <c r="EI25" s="141">
        <f>ROUND(EG25/EH25*100000,0)</f>
        <v>5859</v>
      </c>
      <c r="EJ25" s="141" t="str">
        <f>IF(AND(EI25&gt;=4001,EI25&gt;=4001),"30",IF(AND(EI25&lt;=4000,EI25&gt;=3001),"20",IF(AND(EI25&lt;=3000,EI25&gt;=2001),"10",IF(AND(EI25&lt;=2000,EI25&gt;=1001),"5",IF(AND(EI25&lt;=1000,EI25&gt;=0),"0")))))</f>
        <v>30</v>
      </c>
      <c r="EK25" s="145">
        <v>18</v>
      </c>
      <c r="EL25" s="135" t="str">
        <f>IF(AND(EK25&gt;=5,EK25&gt;=5),"30",IF(AND(EK25&lt;=4,EK25&gt;=3),"20",IF(AND(EK25&lt;=2,EK25&gt;=1),"10",IF(AND(EK25=0,EK25=0),"0"))))</f>
        <v>30</v>
      </c>
      <c r="EM25" s="138">
        <v>6</v>
      </c>
      <c r="EN25" s="135">
        <f>IFERROR(ROUND(EM25/BZ25*100,0),0)</f>
        <v>6</v>
      </c>
      <c r="EO25" s="135" t="str">
        <f>IF(AND(EN25&lt;=100, EN25&gt;80),"30",IF(AND(EN25&lt;=80, EN25&gt;60),"20",IF(AND(EN25&lt;=60, EN25&gt;40),"15",IF(AND(EN25&lt;=40, EN25&gt;20),"10",IF(AND(EN25&lt;=20, EN25&gt;5),"5",IF(AND(EN25&lt;=5, EN25&gt;=0),"0"))))))</f>
        <v>5</v>
      </c>
      <c r="EP25" s="142">
        <v>23</v>
      </c>
      <c r="EQ25" s="135">
        <f>IFERROR(ROUND(EP25/BW25*100,0),0)</f>
        <v>100</v>
      </c>
      <c r="ER25" s="135">
        <f>IF(EQ25=100,10,-50)</f>
        <v>10</v>
      </c>
      <c r="ES25" s="142">
        <v>37</v>
      </c>
      <c r="ET25" s="135">
        <f>IFERROR(ROUND(ES25/BZ25*100,0),0)</f>
        <v>34</v>
      </c>
      <c r="EU25" s="135" t="str">
        <f>IF(AND(ET25&lt;=100,ET25&gt;90),"50",IF(AND(ET25&lt;=90,ET25&gt;80),"45",IF(AND(ET25&lt;=80,ET25&gt;70),"40",IF(AND(ET25&lt;=70,ET25&gt;60),"35",IF(AND(ET25&lt;=60,ET25&gt;50),"30",IF(AND(ET25&lt;=50,ET25&gt;40),"25",IF(AND(ET25&lt;=40,ET25&gt;30),"20",IF(AND(ET25&lt;=30,ET25&gt;20),"15",IF(AND(ET25&lt;=20,ET25&gt;10),"10",IF(AND(ET25&lt;=10,ET25&gt;5),"5",IF(AND(ET25&lt;=5,ET25&gt;0),"1",IF(AND(ET25&lt;=0,ET25&lt;0),"0"))))))))))))</f>
        <v>20</v>
      </c>
      <c r="EV25" s="142">
        <v>56</v>
      </c>
      <c r="EW25" s="135">
        <f>IFERROR(ROUND(EV25/(BW25+BY25)*100,0),0)</f>
        <v>43</v>
      </c>
      <c r="EX25" s="135" t="str">
        <f>IF(AND(EW25&lt;=100,EW25&gt;90),"50",IF(AND(EW25&lt;=90,EW25&gt;80),"45",IF(AND(EW25&lt;=80,EW25&gt;70),"40",IF(AND(EW25&lt;=70,EW25&gt;60),"35",IF(AND(EW25&lt;=60,EW25&gt;50),"30",IF(AND(EW25&lt;=50,EW25&gt;40),"25",IF(AND(EW25&lt;=40,EW25&gt;30),"20",IF(AND(EW25&lt;=30,EW25&gt;20),"15",IF(AND(EW25&lt;=20,EW25&gt;10),"10",IF(AND(EW25&lt;=10,EW25&gt;5),"5",IF(AND(EW25&lt;5,EW25&gt;0),"0")))))))))))</f>
        <v>25</v>
      </c>
      <c r="EY25" s="142">
        <v>0</v>
      </c>
      <c r="EZ25" s="130" t="str">
        <f>IF(AND(EY25&gt;=5,EY25&gt;=5),"30",IF(AND(EY25&lt;=4,EY25&gt;1),"20",IF(AND(EY25&lt;=1,EY25&gt;0),"10",IF(AND(EY25=0,EY25=0),"0"))))</f>
        <v>0</v>
      </c>
      <c r="FA25" s="142">
        <v>0</v>
      </c>
      <c r="FB25" s="130" t="str">
        <f>IF(AND(FA25&lt;=100,FA25&gt;80),"30",IF(AND(FA25&lt;=80,FA25&gt;60),"20",IF(AND(FA25&lt;=60,FA25&gt;40),"15",IF(AND(FA25&lt;=40,FA25&gt;20),"10",IF(AND(FA25&lt;=20,FA25&gt;=0),"0")))))</f>
        <v>0</v>
      </c>
      <c r="FC25" s="142">
        <v>0</v>
      </c>
      <c r="FD25" s="130" t="str">
        <f>IF(AND(FC25&lt;=100,FC25&gt;80),"30",IF(AND(FC25&lt;=80,FC25&gt;60),"20",IF(AND(FC25&lt;=60,FC25&gt;40),"15",IF(AND(FC25&lt;=40,FC25&gt;20),"10",IF(AND(FC25&lt;=20,FC25&gt;5),"5",IF(AND(FC25&lt;=5,FC25&gt;=0),"0"))))))</f>
        <v>0</v>
      </c>
      <c r="FE25" s="130">
        <f>EJ25+EL25+EO25</f>
        <v>65</v>
      </c>
      <c r="FF25" s="130">
        <f>ER25+EU25+EX25+EZ25+FB25+FD25</f>
        <v>55</v>
      </c>
      <c r="FG25" s="130">
        <f>FF25+FE25</f>
        <v>120</v>
      </c>
      <c r="FH25" s="143">
        <f>EF25+FG25</f>
        <v>305</v>
      </c>
      <c r="FI25" s="90"/>
      <c r="FJ25" s="86"/>
    </row>
    <row r="26" spans="1:166" ht="15.6" customHeight="1" x14ac:dyDescent="0.3">
      <c r="A26" s="43">
        <v>23</v>
      </c>
      <c r="B26" s="43" t="s">
        <v>130</v>
      </c>
      <c r="C26" s="87" t="s">
        <v>186</v>
      </c>
      <c r="D26" s="130">
        <v>36</v>
      </c>
      <c r="E26" s="130">
        <v>278</v>
      </c>
      <c r="F26" s="130">
        <v>937</v>
      </c>
      <c r="G26" s="131">
        <v>62</v>
      </c>
      <c r="H26" s="131">
        <v>130</v>
      </c>
      <c r="I26" s="130">
        <v>339</v>
      </c>
      <c r="J26" s="131">
        <v>35</v>
      </c>
      <c r="K26" s="131">
        <v>279</v>
      </c>
      <c r="L26" s="131">
        <v>548</v>
      </c>
      <c r="M26" s="131">
        <v>415</v>
      </c>
      <c r="N26" s="131">
        <v>504</v>
      </c>
      <c r="O26" s="131">
        <v>50</v>
      </c>
      <c r="P26" s="132" t="s">
        <v>187</v>
      </c>
      <c r="Q26" s="133">
        <v>35</v>
      </c>
      <c r="R26" s="133">
        <v>254</v>
      </c>
      <c r="S26" s="133">
        <v>254</v>
      </c>
      <c r="T26" s="133">
        <v>0</v>
      </c>
      <c r="U26" s="133">
        <v>1073</v>
      </c>
      <c r="V26" s="133">
        <v>67</v>
      </c>
      <c r="W26" s="133">
        <v>47</v>
      </c>
      <c r="X26" s="144" t="s">
        <v>188</v>
      </c>
      <c r="Y26" s="134"/>
      <c r="Z26" s="134"/>
      <c r="AA26" s="134"/>
      <c r="AB26" s="134"/>
      <c r="AC26" s="134"/>
      <c r="AD26" s="134"/>
      <c r="AE26" s="134">
        <v>979</v>
      </c>
      <c r="AF26" s="134"/>
      <c r="AG26" s="134"/>
      <c r="AH26" s="134">
        <v>67</v>
      </c>
      <c r="AI26" s="134"/>
      <c r="AJ26" s="134"/>
      <c r="AK26" s="134"/>
      <c r="AL26" s="135">
        <v>279</v>
      </c>
      <c r="AM26" s="135">
        <v>25</v>
      </c>
      <c r="AN26" s="135">
        <v>254</v>
      </c>
      <c r="AO26" s="135">
        <f>AP26+AQ26</f>
        <v>1080</v>
      </c>
      <c r="AP26" s="135">
        <v>542</v>
      </c>
      <c r="AQ26" s="135">
        <v>538</v>
      </c>
      <c r="AR26" s="135">
        <v>368</v>
      </c>
      <c r="AS26" s="135">
        <v>49</v>
      </c>
      <c r="AT26" s="135">
        <v>319</v>
      </c>
      <c r="AU26" s="136" t="s">
        <v>189</v>
      </c>
      <c r="AV26" s="135">
        <v>30</v>
      </c>
      <c r="AW26" s="135">
        <v>30</v>
      </c>
      <c r="AX26" s="135">
        <v>30</v>
      </c>
      <c r="AY26" s="135">
        <v>29</v>
      </c>
      <c r="AZ26" s="135">
        <v>29</v>
      </c>
      <c r="BA26" s="135">
        <v>29</v>
      </c>
      <c r="BB26" s="135">
        <v>1</v>
      </c>
      <c r="BC26" s="135">
        <v>1</v>
      </c>
      <c r="BD26" s="135">
        <v>1</v>
      </c>
      <c r="BE26" s="135">
        <v>1</v>
      </c>
      <c r="BF26" s="135">
        <v>1</v>
      </c>
      <c r="BG26" s="135">
        <v>1</v>
      </c>
      <c r="BH26" s="135">
        <v>1</v>
      </c>
      <c r="BI26" s="135">
        <v>1</v>
      </c>
      <c r="BJ26" s="135">
        <v>1</v>
      </c>
      <c r="BK26" s="135">
        <v>1119</v>
      </c>
      <c r="BL26" s="135">
        <v>627</v>
      </c>
      <c r="BM26" s="135">
        <v>1119</v>
      </c>
      <c r="BN26" s="135">
        <v>5</v>
      </c>
      <c r="BO26" s="135">
        <v>5</v>
      </c>
      <c r="BP26" s="135">
        <v>5</v>
      </c>
      <c r="BQ26" s="142">
        <v>2</v>
      </c>
      <c r="BR26" s="145">
        <v>2</v>
      </c>
      <c r="BS26" s="145">
        <v>2</v>
      </c>
      <c r="BT26" s="145">
        <v>0</v>
      </c>
      <c r="BU26" s="145">
        <v>0</v>
      </c>
      <c r="BV26" s="145">
        <v>0</v>
      </c>
      <c r="BW26" s="130">
        <v>36</v>
      </c>
      <c r="BX26" s="130">
        <f>AL26</f>
        <v>279</v>
      </c>
      <c r="BY26" s="130">
        <f>BX26</f>
        <v>279</v>
      </c>
      <c r="BZ26" s="130">
        <f>BX26</f>
        <v>279</v>
      </c>
      <c r="CA26" s="130">
        <f>AM26</f>
        <v>25</v>
      </c>
      <c r="CB26" s="130">
        <f>AE26</f>
        <v>979</v>
      </c>
      <c r="CC26" s="130">
        <f>CB26</f>
        <v>979</v>
      </c>
      <c r="CD26" s="130">
        <f>CB26</f>
        <v>979</v>
      </c>
      <c r="CE26" s="130">
        <f>AH26</f>
        <v>67</v>
      </c>
      <c r="CF26" s="130">
        <f>CE26</f>
        <v>67</v>
      </c>
      <c r="CG26" s="130">
        <f>CE26</f>
        <v>67</v>
      </c>
      <c r="CH26" s="130">
        <f>IFERROR(AV26+AY26+BB26+BE26+BH26+BK26+BN26+BQ26+BT26,0)</f>
        <v>1188</v>
      </c>
      <c r="CI26" s="130">
        <f>IFERROR(AW26+AZ26+BC26+BF26+BI26+BL26+BO26+BR26+BU26,0)</f>
        <v>696</v>
      </c>
      <c r="CJ26" s="130">
        <f>IFERROR(AX26+BA26+BD26+BG26+BJ26+BM26+BP26+BS26+BV26,0)</f>
        <v>1188</v>
      </c>
      <c r="CK26" s="135">
        <v>471</v>
      </c>
      <c r="CL26" s="135">
        <v>1673</v>
      </c>
      <c r="CM26" s="135">
        <v>251</v>
      </c>
      <c r="CN26" s="135">
        <v>1674</v>
      </c>
      <c r="CO26" s="135">
        <v>479</v>
      </c>
      <c r="CP26" s="135">
        <v>33782</v>
      </c>
      <c r="CQ26" s="135">
        <v>2456</v>
      </c>
      <c r="CR26" s="135">
        <v>7178</v>
      </c>
      <c r="CS26" s="135">
        <v>15356</v>
      </c>
      <c r="CT26" s="135">
        <v>19804</v>
      </c>
      <c r="CU26" s="139">
        <v>1512</v>
      </c>
      <c r="CV26" s="140">
        <v>3211</v>
      </c>
      <c r="CW26" s="135">
        <f>ROUND(IFERROR(D26/BW26,0)*100,0)</f>
        <v>100</v>
      </c>
      <c r="CX26" s="130">
        <f>IF(CW26=100,10,-50)</f>
        <v>10</v>
      </c>
      <c r="CY26" s="135">
        <f>ROUND(IFERROR(E26/BZ26,0)*100,0)</f>
        <v>100</v>
      </c>
      <c r="CZ26" s="130" t="str">
        <f>IF((CY26=100),"30",IF(AND(CY26&lt;=99,CY26&gt;90),"20",IF(AND(CY26&lt;=90,CY26&gt;80),"10","-30")))</f>
        <v>30</v>
      </c>
      <c r="DA26" s="135">
        <f>ROUND(IFERROR(F26/(CD26+CG26),0)*100,0)</f>
        <v>90</v>
      </c>
      <c r="DB26" s="130" t="str">
        <f>IF(AND(DA26&lt;=100,DA26&gt;90),"30",IF(AND(DA26&lt;=90,DA26&gt;80),"20",IF(AND(DA26&lt;=80,DA26&gt;70),"15",IF(AND(DA26&lt;=70,DA26&gt;60),"10",IF(AND(DA26&lt;=60,DA26&gt;50),"5","0")))))</f>
        <v>20</v>
      </c>
      <c r="DC26" s="135">
        <f>ROUND(IFERROR(G26/CJ26,0)*100,0)</f>
        <v>5</v>
      </c>
      <c r="DD26" s="135">
        <f>IF(AND(DC26&lt;=100,DC26&gt;60),"30",IF(AND(DC26&lt;=60,DC26&gt;40),"20",IF(AND(DC26&lt;=40,DC26&gt;30),"15",IF(AND(DC26&lt;=30,DC26&gt;20),"10",IF(AND(DC26&lt;=20,DC26&gt;10),"5",IF(DC26=0,-30,0))))))</f>
        <v>0</v>
      </c>
      <c r="DE26" s="135">
        <f>ROUND(IFERROR(CK26/CL26*100,0),0)</f>
        <v>28</v>
      </c>
      <c r="DF26" s="130" t="str">
        <f>IF(AND(DE26&lt;=100,DE26&gt;60),"20",IF(AND(DE26&lt;=60,DE26&gt;40),"15",IF(AND(DE26&lt;=40,DE26&gt;20),"10",IF(AND(DE26&lt;=20,DE26&gt;10),"5","0"))))</f>
        <v>10</v>
      </c>
      <c r="DG26" s="135">
        <f>ROUND(IFERROR(CM26/CN26*100,0),0)</f>
        <v>15</v>
      </c>
      <c r="DH26" s="130" t="str">
        <f>IF(AND(DG26&lt;=100,DG26&gt;60),"20",IF(AND(DG26&lt;=60,DG26&gt;40),"15",IF(AND(DG26&lt;=40,DG26&gt;20),"10",IF(AND(DG26&lt;=20,DG26&gt;10),"5","0"))))</f>
        <v>5</v>
      </c>
      <c r="DI26" s="135">
        <f>ROUND(IFERROR(CO26/CP26*100,0),0)</f>
        <v>1</v>
      </c>
      <c r="DJ26" s="130" t="str">
        <f>IF(AND(DI26&lt;=100,DI26&gt;60),"20",IF(AND(DI26&lt;=60,DI26&gt;40),"15",IF(AND(DI26&lt;=40,DI26&gt;20),"10",IF(AND(DI26&lt;=20,DI26&gt;10),"5","0"))))</f>
        <v>0</v>
      </c>
      <c r="DK26" s="135">
        <f>ROUND(IFERROR(CQ26/(CQ26+CR26)*100,0),0)</f>
        <v>25</v>
      </c>
      <c r="DL26" s="130" t="str">
        <f>IF(AND(DK26&lt;=100,DK26&gt;60),"20",IF(AND(DK26&lt;=60,DK26&gt;40),"15",IF(AND(DK26&lt;=40,DK26&gt;20),"10",IF(AND(DK26&lt;=20,DK26&gt;10),"5","0"))))</f>
        <v>10</v>
      </c>
      <c r="DM26" s="135">
        <f>ROUND(IFERROR(I26/(BW26+BY26+CC26+CF26+CI26),0)*100,0)</f>
        <v>16</v>
      </c>
      <c r="DN26" s="130" t="str">
        <f>IF(AND(DM26&lt;=100,DM26&gt;80),"50",IF(AND(DM26&lt;=80,DM26&gt;60),"40",IF(AND(DM26&lt;=60,DM26&gt;40),"30",IF(AND(DM26&lt;=40,DM26&gt;20),"20",IF(AND(DM26&lt;=20,DM26&gt;10),"10",IF(AND(DM26&lt;=10,DM26&gt;=5),"5","0"))))))</f>
        <v>10</v>
      </c>
      <c r="DO26" s="135">
        <f>ROUND(IFERROR(CS26/CT26,0)*100,0)</f>
        <v>78</v>
      </c>
      <c r="DP26" s="130" t="str">
        <f>IF(AND(DO26&lt;=100,DO26&gt;80),"30",IF(AND(DO26&lt;=80,DO26&gt;60),"20",IF(AND(DO26&lt;=60,DO26&gt;50),"15",IF(AND(DO26&lt;=50,DO26&gt;40),"10","0"))))</f>
        <v>20</v>
      </c>
      <c r="DQ26" s="130">
        <f>ROUND(IFERROR(CU26/CV26,0)*100,0)</f>
        <v>47</v>
      </c>
      <c r="DR26" s="130" t="str">
        <f>IF(AND(DQ26&lt;=100,DQ26&gt;80),"30",IF(AND(DQ26&lt;=80,DQ26&gt;60),"20",IF(AND(DQ26&lt;=60,DQ26&gt;40),"15",IF(AND(DQ26&lt;=40,DQ26&gt;20),"10","0"))))</f>
        <v>15</v>
      </c>
      <c r="DS26" s="130">
        <f>CX26+CZ26+DB26+DD26+DF26+DH26+DJ26+DL26+DN26+DP26+DR26</f>
        <v>130</v>
      </c>
      <c r="DT26" s="130">
        <v>20822</v>
      </c>
      <c r="DU26" s="130">
        <v>0</v>
      </c>
      <c r="DV26" s="130">
        <v>255186</v>
      </c>
      <c r="DW26" s="130">
        <v>0</v>
      </c>
      <c r="DX26" s="130">
        <v>25684</v>
      </c>
      <c r="DY26" s="130">
        <f>ROUND(IFERROR((DT26+DU26+DX26)/(DV26+DT26+DW26),0)*100,0)</f>
        <v>17</v>
      </c>
      <c r="DZ26" s="130" t="str">
        <f>IF(AND(DY26&lt;=100,DY26&gt;90),"50",IF(AND(DY26&lt;=90,DY26&gt;80),"45",IF(AND(DY26&lt;=80,DY26&gt;70),"40",IF(AND(DY26&lt;=70,DY26&gt;60),"35",IF(AND(DY26&lt;=60,DY26&gt;50),"30",IF(AND(DY26&lt;=50,DY26&gt;40),"25",IF(AND(DY26&lt;=40,DY26&gt;30),"20",IF(AND(DY26&lt;=30,DY26&gt;20),"15",IF(AND(DY26&lt;=20,DY26&gt;10),"10",IF(AND(DY26&lt;=10,DY26&gt;5),"5","0"))))))))))</f>
        <v>10</v>
      </c>
      <c r="EA26" s="130">
        <v>100</v>
      </c>
      <c r="EB26" s="130" t="str">
        <f>IF(EA26=100,"20","0")</f>
        <v>20</v>
      </c>
      <c r="EC26" s="130">
        <f>ROUND(IFERROR(DX26/DV26,0)*100,0)</f>
        <v>10</v>
      </c>
      <c r="ED26" s="130" t="str">
        <f>IF(AND(EC26&lt;=100,EC26&gt;80),"20",IF(AND(EC26&lt;=80,EC26&gt;60),"15",IF(AND(EC26&lt;=60,EC26&gt;40),"10","0")))</f>
        <v>0</v>
      </c>
      <c r="EE26" s="130">
        <f>DZ26+EB26+ED26</f>
        <v>30</v>
      </c>
      <c r="EF26" s="130">
        <f>EE26+DS26</f>
        <v>160</v>
      </c>
      <c r="EG26" s="142">
        <v>62064</v>
      </c>
      <c r="EH26" s="146">
        <v>1598032</v>
      </c>
      <c r="EI26" s="141">
        <f>ROUND(EG26/EH26*100000,0)</f>
        <v>3884</v>
      </c>
      <c r="EJ26" s="141" t="str">
        <f>IF(AND(EI26&gt;=4001,EI26&gt;=4001),"30",IF(AND(EI26&lt;=4000,EI26&gt;=3001),"20",IF(AND(EI26&lt;=3000,EI26&gt;=2001),"10",IF(AND(EI26&lt;=2000,EI26&gt;=1001),"5",IF(AND(EI26&lt;=1000,EI26&gt;=0),"0")))))</f>
        <v>20</v>
      </c>
      <c r="EK26" s="145">
        <v>0</v>
      </c>
      <c r="EL26" s="135" t="str">
        <f>IF(AND(EK26&gt;=5,EK26&gt;=5),"30",IF(AND(EK26&lt;=4,EK26&gt;=3),"20",IF(AND(EK26&lt;=2,EK26&gt;=1),"10",IF(AND(EK26=0,EK26=0),"0"))))</f>
        <v>0</v>
      </c>
      <c r="EM26" s="138">
        <v>11</v>
      </c>
      <c r="EN26" s="135">
        <f>IFERROR(ROUND(EM26/BZ26*100,0),0)</f>
        <v>4</v>
      </c>
      <c r="EO26" s="135" t="str">
        <f>IF(AND(EN26&lt;=100, EN26&gt;80),"30",IF(AND(EN26&lt;=80, EN26&gt;60),"20",IF(AND(EN26&lt;=60, EN26&gt;40),"15",IF(AND(EN26&lt;=40, EN26&gt;20),"10",IF(AND(EN26&lt;=20, EN26&gt;5),"5",IF(AND(EN26&lt;=5, EN26&gt;=0),"0"))))))</f>
        <v>0</v>
      </c>
      <c r="EP26" s="142">
        <v>14</v>
      </c>
      <c r="EQ26" s="135">
        <f>IFERROR(ROUND(EP26/BW26*100,0),0)</f>
        <v>39</v>
      </c>
      <c r="ER26" s="135">
        <f>IF(EQ26=100,10,-50)</f>
        <v>-50</v>
      </c>
      <c r="ES26" s="142">
        <v>50</v>
      </c>
      <c r="ET26" s="135">
        <f>IFERROR(ROUND(ES26/BZ26*100,0),0)</f>
        <v>18</v>
      </c>
      <c r="EU26" s="135" t="str">
        <f>IF(AND(ET26&lt;=100,ET26&gt;90),"50",IF(AND(ET26&lt;=90,ET26&gt;80),"45",IF(AND(ET26&lt;=80,ET26&gt;70),"40",IF(AND(ET26&lt;=70,ET26&gt;60),"35",IF(AND(ET26&lt;=60,ET26&gt;50),"30",IF(AND(ET26&lt;=50,ET26&gt;40),"25",IF(AND(ET26&lt;=40,ET26&gt;30),"20",IF(AND(ET26&lt;=30,ET26&gt;20),"15",IF(AND(ET26&lt;=20,ET26&gt;10),"10",IF(AND(ET26&lt;=10,ET26&gt;5),"5",IF(AND(ET26&lt;=5,ET26&gt;0),"1",IF(AND(ET26&lt;=0,ET26&lt;0),"0"))))))))))))</f>
        <v>10</v>
      </c>
      <c r="EV26" s="142">
        <v>50</v>
      </c>
      <c r="EW26" s="135">
        <f>IFERROR(ROUND(EV26/(BW26+BY26)*100,0),0)</f>
        <v>16</v>
      </c>
      <c r="EX26" s="135" t="str">
        <f>IF(AND(EW26&lt;=100,EW26&gt;90),"50",IF(AND(EW26&lt;=90,EW26&gt;80),"45",IF(AND(EW26&lt;=80,EW26&gt;70),"40",IF(AND(EW26&lt;=70,EW26&gt;60),"35",IF(AND(EW26&lt;=60,EW26&gt;50),"30",IF(AND(EW26&lt;=50,EW26&gt;40),"25",IF(AND(EW26&lt;=40,EW26&gt;30),"20",IF(AND(EW26&lt;=30,EW26&gt;20),"15",IF(AND(EW26&lt;=20,EW26&gt;10),"10",IF(AND(EW26&lt;=10,EW26&gt;5),"5",IF(AND(EW26&lt;5,EW26&gt;0),"0")))))))))))</f>
        <v>10</v>
      </c>
      <c r="EY26" s="142">
        <v>0</v>
      </c>
      <c r="EZ26" s="130" t="str">
        <f>IF(AND(EY26&gt;=5,EY26&gt;=5),"30",IF(AND(EY26&lt;=4,EY26&gt;1),"20",IF(AND(EY26&lt;=1,EY26&gt;0),"10",IF(AND(EY26=0,EY26=0),"0"))))</f>
        <v>0</v>
      </c>
      <c r="FA26" s="142">
        <v>0</v>
      </c>
      <c r="FB26" s="130" t="str">
        <f>IF(AND(FA26&lt;=100,FA26&gt;80),"30",IF(AND(FA26&lt;=80,FA26&gt;60),"20",IF(AND(FA26&lt;=60,FA26&gt;40),"15",IF(AND(FA26&lt;=40,FA26&gt;20),"10",IF(AND(FA26&lt;=20,FA26&gt;=0),"0")))))</f>
        <v>0</v>
      </c>
      <c r="FC26" s="142">
        <v>5</v>
      </c>
      <c r="FD26" s="130" t="str">
        <f>IF(AND(FC26&lt;=100,FC26&gt;80),"30",IF(AND(FC26&lt;=80,FC26&gt;60),"20",IF(AND(FC26&lt;=60,FC26&gt;40),"15",IF(AND(FC26&lt;=40,FC26&gt;20),"10",IF(AND(FC26&lt;=20,FC26&gt;5),"5",IF(AND(FC26&lt;=5,FC26&gt;=0),"0"))))))</f>
        <v>0</v>
      </c>
      <c r="FE26" s="130">
        <f>EJ26+EL26+EO26</f>
        <v>20</v>
      </c>
      <c r="FF26" s="130">
        <f>ER26+EU26+EX26+EZ26+FB26+FD26</f>
        <v>-30</v>
      </c>
      <c r="FG26" s="130">
        <f>FF26+FE26</f>
        <v>-10</v>
      </c>
      <c r="FH26" s="143">
        <f>EF26+FG26</f>
        <v>150</v>
      </c>
      <c r="FI26" s="90"/>
      <c r="FJ26" s="86"/>
    </row>
    <row r="27" spans="1:166" ht="15.6" customHeight="1" x14ac:dyDescent="0.3">
      <c r="A27" s="43">
        <v>24</v>
      </c>
      <c r="B27" s="43" t="s">
        <v>125</v>
      </c>
      <c r="C27" s="87" t="s">
        <v>190</v>
      </c>
      <c r="D27" s="130">
        <v>20</v>
      </c>
      <c r="E27" s="130">
        <v>135</v>
      </c>
      <c r="F27" s="130">
        <v>504</v>
      </c>
      <c r="G27" s="131">
        <v>276</v>
      </c>
      <c r="H27" s="131">
        <v>87</v>
      </c>
      <c r="I27" s="130">
        <v>829</v>
      </c>
      <c r="J27" s="131">
        <v>19</v>
      </c>
      <c r="K27" s="131">
        <v>138</v>
      </c>
      <c r="L27" s="131">
        <v>252</v>
      </c>
      <c r="M27" s="131">
        <v>227</v>
      </c>
      <c r="N27" s="131">
        <v>108</v>
      </c>
      <c r="O27" s="131">
        <v>27</v>
      </c>
      <c r="P27" s="132" t="s">
        <v>191</v>
      </c>
      <c r="Q27" s="133">
        <v>19</v>
      </c>
      <c r="R27" s="133">
        <v>210</v>
      </c>
      <c r="S27" s="133">
        <v>169</v>
      </c>
      <c r="T27" s="133">
        <v>41</v>
      </c>
      <c r="U27" s="133">
        <v>338</v>
      </c>
      <c r="V27" s="133">
        <v>91</v>
      </c>
      <c r="W27" s="133">
        <v>208</v>
      </c>
      <c r="X27" s="144" t="s">
        <v>192</v>
      </c>
      <c r="Y27" s="134"/>
      <c r="Z27" s="134"/>
      <c r="AA27" s="134"/>
      <c r="AB27" s="134"/>
      <c r="AC27" s="134"/>
      <c r="AD27" s="134"/>
      <c r="AE27" s="134"/>
      <c r="AF27" s="134"/>
      <c r="AG27" s="134"/>
      <c r="AH27" s="134">
        <v>38</v>
      </c>
      <c r="AI27" s="134"/>
      <c r="AJ27" s="134"/>
      <c r="AK27" s="134"/>
      <c r="AL27" s="135">
        <v>135</v>
      </c>
      <c r="AM27" s="135">
        <v>17</v>
      </c>
      <c r="AN27" s="135">
        <v>118</v>
      </c>
      <c r="AO27" s="135">
        <f>AP27+AQ27</f>
        <v>474</v>
      </c>
      <c r="AP27" s="135">
        <v>225</v>
      </c>
      <c r="AQ27" s="135">
        <v>249</v>
      </c>
      <c r="AR27" s="135">
        <v>183</v>
      </c>
      <c r="AS27" s="135">
        <v>28</v>
      </c>
      <c r="AT27" s="135">
        <v>155</v>
      </c>
      <c r="AU27" s="136" t="s">
        <v>193</v>
      </c>
      <c r="AV27" s="135">
        <v>76</v>
      </c>
      <c r="AW27" s="135">
        <v>74</v>
      </c>
      <c r="AX27" s="135">
        <v>76</v>
      </c>
      <c r="AY27" s="135">
        <v>74</v>
      </c>
      <c r="AZ27" s="135">
        <v>65</v>
      </c>
      <c r="BA27" s="135">
        <v>74</v>
      </c>
      <c r="BB27" s="135">
        <v>42</v>
      </c>
      <c r="BC27" s="135">
        <v>42</v>
      </c>
      <c r="BD27" s="135">
        <v>42</v>
      </c>
      <c r="BE27" s="135">
        <v>15</v>
      </c>
      <c r="BF27" s="135">
        <v>15</v>
      </c>
      <c r="BG27" s="135">
        <v>15</v>
      </c>
      <c r="BH27" s="135">
        <v>1</v>
      </c>
      <c r="BI27" s="135">
        <v>1</v>
      </c>
      <c r="BJ27" s="135">
        <v>1</v>
      </c>
      <c r="BK27" s="135">
        <v>98</v>
      </c>
      <c r="BL27" s="135">
        <v>0</v>
      </c>
      <c r="BM27" s="135">
        <v>98</v>
      </c>
      <c r="BN27" s="135">
        <v>89</v>
      </c>
      <c r="BO27" s="135">
        <v>11</v>
      </c>
      <c r="BP27" s="135">
        <v>89</v>
      </c>
      <c r="BQ27" s="142">
        <v>1</v>
      </c>
      <c r="BR27" s="145">
        <v>1</v>
      </c>
      <c r="BS27" s="145">
        <v>1</v>
      </c>
      <c r="BT27" s="145">
        <v>3</v>
      </c>
      <c r="BU27" s="145">
        <v>2</v>
      </c>
      <c r="BV27" s="145">
        <v>3</v>
      </c>
      <c r="BW27" s="130">
        <v>20</v>
      </c>
      <c r="BX27" s="130">
        <f>AL27</f>
        <v>135</v>
      </c>
      <c r="BY27" s="130">
        <f>BX27</f>
        <v>135</v>
      </c>
      <c r="BZ27" s="130">
        <f>BX27</f>
        <v>135</v>
      </c>
      <c r="CA27" s="130">
        <f>AM27</f>
        <v>17</v>
      </c>
      <c r="CB27" s="130">
        <f>AO27</f>
        <v>474</v>
      </c>
      <c r="CC27" s="130">
        <f>CB27</f>
        <v>474</v>
      </c>
      <c r="CD27" s="130">
        <f>CB27</f>
        <v>474</v>
      </c>
      <c r="CE27" s="130">
        <f>AH27</f>
        <v>38</v>
      </c>
      <c r="CF27" s="130">
        <f>CE27</f>
        <v>38</v>
      </c>
      <c r="CG27" s="130">
        <f>CE27</f>
        <v>38</v>
      </c>
      <c r="CH27" s="130">
        <f>IFERROR(AV27+AY27+BB27+BE27+BH27+BK27+BN27+BQ27+BT27,0)</f>
        <v>399</v>
      </c>
      <c r="CI27" s="130">
        <f>IFERROR(AW27+AZ27+BC27+BF27+BI27+BL27+BO27+BR27+BU27,0)</f>
        <v>211</v>
      </c>
      <c r="CJ27" s="130">
        <f>IFERROR(AX27+BA27+BD27+BG27+BJ27+BM27+BP27+BS27+BV27,0)</f>
        <v>399</v>
      </c>
      <c r="CK27" s="135">
        <v>11</v>
      </c>
      <c r="CL27" s="135">
        <v>1022</v>
      </c>
      <c r="CM27" s="135">
        <v>10</v>
      </c>
      <c r="CN27" s="135">
        <v>1023</v>
      </c>
      <c r="CO27" s="135">
        <v>20</v>
      </c>
      <c r="CP27" s="135">
        <v>8773</v>
      </c>
      <c r="CQ27" s="135">
        <v>1470</v>
      </c>
      <c r="CR27" s="135">
        <v>2528</v>
      </c>
      <c r="CS27" s="135">
        <v>6765</v>
      </c>
      <c r="CT27" s="135">
        <v>7344</v>
      </c>
      <c r="CU27" s="139">
        <v>400</v>
      </c>
      <c r="CV27" s="140">
        <v>903</v>
      </c>
      <c r="CW27" s="135">
        <f>ROUND(IFERROR(D27/BW27,0)*100,0)</f>
        <v>100</v>
      </c>
      <c r="CX27" s="130">
        <f>IF(CW27=100,10,-50)</f>
        <v>10</v>
      </c>
      <c r="CY27" s="135">
        <f>ROUND(IFERROR(E27/BZ27,0)*100,0)</f>
        <v>100</v>
      </c>
      <c r="CZ27" s="130" t="str">
        <f>IF((CY27=100),"30",IF(AND(CY27&lt;=99,CY27&gt;90),"20",IF(AND(CY27&lt;=90,CY27&gt;80),"10","-30")))</f>
        <v>30</v>
      </c>
      <c r="DA27" s="135">
        <f>ROUND(IFERROR(F27/(CD27+CG27),0)*100,0)</f>
        <v>98</v>
      </c>
      <c r="DB27" s="130" t="str">
        <f>IF(AND(DA27&lt;=100,DA27&gt;90),"30",IF(AND(DA27&lt;=90,DA27&gt;80),"20",IF(AND(DA27&lt;=80,DA27&gt;70),"15",IF(AND(DA27&lt;=70,DA27&gt;60),"10",IF(AND(DA27&lt;=60,DA27&gt;50),"5","0")))))</f>
        <v>30</v>
      </c>
      <c r="DC27" s="135">
        <f>ROUND(IFERROR(G27/CJ27,0)*100,0)</f>
        <v>69</v>
      </c>
      <c r="DD27" s="135" t="str">
        <f>IF(AND(DC27&lt;=100,DC27&gt;60),"30",IF(AND(DC27&lt;=60,DC27&gt;40),"20",IF(AND(DC27&lt;=40,DC27&gt;30),"15",IF(AND(DC27&lt;=30,DC27&gt;20),"10",IF(AND(DC27&lt;=20,DC27&gt;10),"5",IF(DC27=0,-30,0))))))</f>
        <v>30</v>
      </c>
      <c r="DE27" s="135">
        <f>ROUND(IFERROR(CK27/CL27*100,0),0)</f>
        <v>1</v>
      </c>
      <c r="DF27" s="130" t="str">
        <f>IF(AND(DE27&lt;=100,DE27&gt;60),"20",IF(AND(DE27&lt;=60,DE27&gt;40),"15",IF(AND(DE27&lt;=40,DE27&gt;20),"10",IF(AND(DE27&lt;=20,DE27&gt;10),"5","0"))))</f>
        <v>0</v>
      </c>
      <c r="DG27" s="135">
        <f>ROUND(IFERROR(CM27/CN27*100,0),0)</f>
        <v>1</v>
      </c>
      <c r="DH27" s="130" t="str">
        <f>IF(AND(DG27&lt;=100,DG27&gt;60),"20",IF(AND(DG27&lt;=60,DG27&gt;40),"15",IF(AND(DG27&lt;=40,DG27&gt;20),"10",IF(AND(DG27&lt;=20,DG27&gt;10),"5","0"))))</f>
        <v>0</v>
      </c>
      <c r="DI27" s="135">
        <f>ROUND(IFERROR(CO27/CP27*100,0),0)</f>
        <v>0</v>
      </c>
      <c r="DJ27" s="130" t="str">
        <f>IF(AND(DI27&lt;=100,DI27&gt;60),"20",IF(AND(DI27&lt;=60,DI27&gt;40),"15",IF(AND(DI27&lt;=40,DI27&gt;20),"10",IF(AND(DI27&lt;=20,DI27&gt;10),"5","0"))))</f>
        <v>0</v>
      </c>
      <c r="DK27" s="135">
        <f>ROUND(IFERROR(CQ27/(CQ27+CR27)*100,0),0)</f>
        <v>37</v>
      </c>
      <c r="DL27" s="130" t="str">
        <f>IF(AND(DK27&lt;=100,DK27&gt;60),"20",IF(AND(DK27&lt;=60,DK27&gt;40),"15",IF(AND(DK27&lt;=40,DK27&gt;20),"10",IF(AND(DK27&lt;=20,DK27&gt;10),"5","0"))))</f>
        <v>10</v>
      </c>
      <c r="DM27" s="135">
        <f>ROUND(IFERROR(I27/(BW27+BY27+CC27+CF27+CI27),0)*100,0)</f>
        <v>94</v>
      </c>
      <c r="DN27" s="130" t="str">
        <f>IF(AND(DM27&lt;=100,DM27&gt;80),"50",IF(AND(DM27&lt;=80,DM27&gt;60),"40",IF(AND(DM27&lt;=60,DM27&gt;40),"30",IF(AND(DM27&lt;=40,DM27&gt;20),"20",IF(AND(DM27&lt;=20,DM27&gt;10),"10",IF(AND(DM27&lt;=10,DM27&gt;=5),"5","0"))))))</f>
        <v>50</v>
      </c>
      <c r="DO27" s="135">
        <f>ROUND(IFERROR(CS27/CT27,0)*100,0)</f>
        <v>92</v>
      </c>
      <c r="DP27" s="130" t="str">
        <f>IF(AND(DO27&lt;=100,DO27&gt;80),"30",IF(AND(DO27&lt;=80,DO27&gt;60),"20",IF(AND(DO27&lt;=60,DO27&gt;50),"15",IF(AND(DO27&lt;=50,DO27&gt;40),"10","0"))))</f>
        <v>30</v>
      </c>
      <c r="DQ27" s="130">
        <f>ROUND(IFERROR(CU27/CV27,0)*100,0)</f>
        <v>44</v>
      </c>
      <c r="DR27" s="130" t="str">
        <f>IF(AND(DQ27&lt;=100,DQ27&gt;80),"30",IF(AND(DQ27&lt;=80,DQ27&gt;60),"20",IF(AND(DQ27&lt;=60,DQ27&gt;40),"15",IF(AND(DQ27&lt;=40,DQ27&gt;20),"10","0"))))</f>
        <v>15</v>
      </c>
      <c r="DS27" s="130">
        <f>CX27+CZ27+DB27+DD27+DF27+DH27+DJ27+DL27+DN27+DP27+DR27</f>
        <v>205</v>
      </c>
      <c r="DT27" s="130">
        <v>7626</v>
      </c>
      <c r="DU27" s="130">
        <v>0</v>
      </c>
      <c r="DV27" s="130">
        <v>66195</v>
      </c>
      <c r="DW27" s="130">
        <v>0</v>
      </c>
      <c r="DX27" s="130">
        <v>0</v>
      </c>
      <c r="DY27" s="130">
        <f>ROUND(IFERROR((DT27+DU27+DX27)/(DV27+DT27+DW27),0)*100,0)</f>
        <v>10</v>
      </c>
      <c r="DZ27" s="130" t="str">
        <f>IF(AND(DY27&lt;=100,DY27&gt;90),"50",IF(AND(DY27&lt;=90,DY27&gt;80),"45",IF(AND(DY27&lt;=80,DY27&gt;70),"40",IF(AND(DY27&lt;=70,DY27&gt;60),"35",IF(AND(DY27&lt;=60,DY27&gt;50),"30",IF(AND(DY27&lt;=50,DY27&gt;40),"25",IF(AND(DY27&lt;=40,DY27&gt;30),"20",IF(AND(DY27&lt;=30,DY27&gt;20),"15",IF(AND(DY27&lt;=20,DY27&gt;10),"10",IF(AND(DY27&lt;=10,DY27&gt;5),"5","0"))))))))))</f>
        <v>5</v>
      </c>
      <c r="EA27" s="130">
        <v>100</v>
      </c>
      <c r="EB27" s="130" t="str">
        <f>IF(EA27=100,"20","0")</f>
        <v>20</v>
      </c>
      <c r="EC27" s="130">
        <v>50</v>
      </c>
      <c r="ED27" s="130" t="str">
        <f>IF(AND(EC27&lt;=100,EC27&gt;80),"20",IF(AND(EC27&lt;=80,EC27&gt;60),"15",IF(AND(EC27&lt;=60,EC27&gt;40),"10","0")))</f>
        <v>10</v>
      </c>
      <c r="EE27" s="130">
        <f>DZ27+EB27+ED27</f>
        <v>35</v>
      </c>
      <c r="EF27" s="130">
        <f>EE27+DS27</f>
        <v>240</v>
      </c>
      <c r="EG27" s="142">
        <v>83891</v>
      </c>
      <c r="EH27" s="146">
        <v>559321</v>
      </c>
      <c r="EI27" s="141">
        <f>ROUND(EG27/EH27*100000,0)</f>
        <v>14999</v>
      </c>
      <c r="EJ27" s="141" t="str">
        <f>IF(AND(EI27&gt;=4001,EI27&gt;=4001),"30",IF(AND(EI27&lt;=4000,EI27&gt;=3001),"20",IF(AND(EI27&lt;=3000,EI27&gt;=2001),"10",IF(AND(EI27&lt;=2000,EI27&gt;=1001),"5",IF(AND(EI27&lt;=1000,EI27&gt;=0),"0")))))</f>
        <v>30</v>
      </c>
      <c r="EK27" s="145">
        <v>8</v>
      </c>
      <c r="EL27" s="135" t="str">
        <f>IF(AND(EK27&gt;=5,EK27&gt;=5),"30",IF(AND(EK27&lt;=4,EK27&gt;=3),"20",IF(AND(EK27&lt;=2,EK27&gt;=1),"10",IF(AND(EK27=0,EK27=0),"0"))))</f>
        <v>30</v>
      </c>
      <c r="EM27" s="138">
        <v>52</v>
      </c>
      <c r="EN27" s="135">
        <f>IFERROR(ROUND(EM27/BZ27*100,0),0)</f>
        <v>39</v>
      </c>
      <c r="EO27" s="135" t="str">
        <f>IF(AND(EN27&lt;=100, EN27&gt;80),"30",IF(AND(EN27&lt;=80, EN27&gt;60),"20",IF(AND(EN27&lt;=60, EN27&gt;40),"15",IF(AND(EN27&lt;=40, EN27&gt;20),"10",IF(AND(EN27&lt;=20, EN27&gt;5),"5",IF(AND(EN27&lt;=5, EN27&gt;=0),"0"))))))</f>
        <v>10</v>
      </c>
      <c r="EP27" s="142">
        <v>20</v>
      </c>
      <c r="EQ27" s="135">
        <f>IFERROR(ROUND(EP27/BW27*100,0),0)</f>
        <v>100</v>
      </c>
      <c r="ER27" s="135">
        <f>IF(EQ27=100,10,-50)</f>
        <v>10</v>
      </c>
      <c r="ES27" s="142">
        <v>76</v>
      </c>
      <c r="ET27" s="135">
        <f>IFERROR(ROUND(ES27/BZ27*100,0),0)</f>
        <v>56</v>
      </c>
      <c r="EU27" s="135" t="str">
        <f>IF(AND(ET27&lt;=100,ET27&gt;90),"50",IF(AND(ET27&lt;=90,ET27&gt;80),"45",IF(AND(ET27&lt;=80,ET27&gt;70),"40",IF(AND(ET27&lt;=70,ET27&gt;60),"35",IF(AND(ET27&lt;=60,ET27&gt;50),"30",IF(AND(ET27&lt;=50,ET27&gt;40),"25",IF(AND(ET27&lt;=40,ET27&gt;30),"20",IF(AND(ET27&lt;=30,ET27&gt;20),"15",IF(AND(ET27&lt;=20,ET27&gt;10),"10",IF(AND(ET27&lt;=10,ET27&gt;5),"5",IF(AND(ET27&lt;=5,ET27&gt;0),"1",IF(AND(ET27&lt;=0,ET27&lt;0),"0"))))))))))))</f>
        <v>30</v>
      </c>
      <c r="EV27" s="142">
        <v>145</v>
      </c>
      <c r="EW27" s="135">
        <f>IFERROR(ROUND(EV27/(BW27+BY27)*100,0),0)</f>
        <v>94</v>
      </c>
      <c r="EX27" s="135" t="str">
        <f>IF(AND(EW27&lt;=100,EW27&gt;90),"50",IF(AND(EW27&lt;=90,EW27&gt;80),"45",IF(AND(EW27&lt;=80,EW27&gt;70),"40",IF(AND(EW27&lt;=70,EW27&gt;60),"35",IF(AND(EW27&lt;=60,EW27&gt;50),"30",IF(AND(EW27&lt;=50,EW27&gt;40),"25",IF(AND(EW27&lt;=40,EW27&gt;30),"20",IF(AND(EW27&lt;=30,EW27&gt;20),"15",IF(AND(EW27&lt;=20,EW27&gt;10),"10",IF(AND(EW27&lt;=10,EW27&gt;5),"5",IF(AND(EW27&lt;5,EW27&gt;0),"0")))))))))))</f>
        <v>50</v>
      </c>
      <c r="EY27" s="142">
        <v>0</v>
      </c>
      <c r="EZ27" s="130" t="str">
        <f>IF(AND(EY27&gt;=5,EY27&gt;=5),"30",IF(AND(EY27&lt;=4,EY27&gt;1),"20",IF(AND(EY27&lt;=1,EY27&gt;0),"10",IF(AND(EY27=0,EY27=0),"0"))))</f>
        <v>0</v>
      </c>
      <c r="FA27" s="142">
        <v>0</v>
      </c>
      <c r="FB27" s="130" t="str">
        <f>IF(AND(FA27&lt;=100,FA27&gt;80),"30",IF(AND(FA27&lt;=80,FA27&gt;60),"20",IF(AND(FA27&lt;=60,FA27&gt;40),"15",IF(AND(FA27&lt;=40,FA27&gt;20),"10",IF(AND(FA27&lt;=20,FA27&gt;=0),"0")))))</f>
        <v>0</v>
      </c>
      <c r="FC27" s="142">
        <v>11</v>
      </c>
      <c r="FD27" s="130" t="str">
        <f>IF(AND(FC27&lt;=100,FC27&gt;80),"30",IF(AND(FC27&lt;=80,FC27&gt;60),"20",IF(AND(FC27&lt;=60,FC27&gt;40),"15",IF(AND(FC27&lt;=40,FC27&gt;20),"10",IF(AND(FC27&lt;=20,FC27&gt;5),"5",IF(AND(FC27&lt;=5,FC27&gt;=0),"0"))))))</f>
        <v>5</v>
      </c>
      <c r="FE27" s="130">
        <f>EJ27+EL27+EO27</f>
        <v>70</v>
      </c>
      <c r="FF27" s="130">
        <f>ER27+EU27+EX27+EZ27+FB27+FD27</f>
        <v>95</v>
      </c>
      <c r="FG27" s="130">
        <f>FF27+FE27</f>
        <v>165</v>
      </c>
      <c r="FH27" s="143">
        <f>EF27+FG27</f>
        <v>405</v>
      </c>
      <c r="FI27" s="90"/>
      <c r="FJ27" s="86"/>
    </row>
    <row r="28" spans="1:166" ht="15.6" customHeight="1" x14ac:dyDescent="0.3">
      <c r="A28" s="43">
        <v>25</v>
      </c>
      <c r="B28" s="43" t="s">
        <v>125</v>
      </c>
      <c r="C28" s="87" t="s">
        <v>194</v>
      </c>
      <c r="D28" s="130">
        <v>18</v>
      </c>
      <c r="E28" s="130">
        <v>267</v>
      </c>
      <c r="F28" s="130">
        <v>439</v>
      </c>
      <c r="G28" s="131">
        <v>245</v>
      </c>
      <c r="H28" s="131">
        <v>75</v>
      </c>
      <c r="I28" s="130">
        <v>793</v>
      </c>
      <c r="J28" s="131">
        <v>18</v>
      </c>
      <c r="K28" s="131">
        <v>342</v>
      </c>
      <c r="L28" s="131">
        <v>297</v>
      </c>
      <c r="M28" s="131">
        <v>195</v>
      </c>
      <c r="N28" s="131">
        <v>116</v>
      </c>
      <c r="O28" s="131">
        <v>29</v>
      </c>
      <c r="P28" s="132" t="s">
        <v>195</v>
      </c>
      <c r="Q28" s="133">
        <v>18</v>
      </c>
      <c r="R28" s="133">
        <v>319</v>
      </c>
      <c r="S28" s="133">
        <v>319</v>
      </c>
      <c r="T28" s="133">
        <v>0</v>
      </c>
      <c r="U28" s="133">
        <v>431</v>
      </c>
      <c r="V28" s="133">
        <v>51</v>
      </c>
      <c r="W28" s="133">
        <v>333</v>
      </c>
      <c r="X28" s="144" t="s">
        <v>196</v>
      </c>
      <c r="Y28" s="134"/>
      <c r="Z28" s="134">
        <v>268</v>
      </c>
      <c r="AA28" s="134"/>
      <c r="AB28" s="134"/>
      <c r="AC28" s="134"/>
      <c r="AD28" s="134"/>
      <c r="AE28" s="134">
        <v>400</v>
      </c>
      <c r="AF28" s="134"/>
      <c r="AG28" s="134"/>
      <c r="AH28" s="134">
        <v>59</v>
      </c>
      <c r="AI28" s="134"/>
      <c r="AJ28" s="134"/>
      <c r="AK28" s="134"/>
      <c r="AL28" s="135">
        <v>272</v>
      </c>
      <c r="AM28" s="135">
        <v>23</v>
      </c>
      <c r="AN28" s="135">
        <v>249</v>
      </c>
      <c r="AO28" s="135">
        <f>AP28+AQ28</f>
        <v>400</v>
      </c>
      <c r="AP28" s="135">
        <v>152</v>
      </c>
      <c r="AQ28" s="135">
        <v>248</v>
      </c>
      <c r="AR28" s="135">
        <v>131</v>
      </c>
      <c r="AS28" s="135">
        <v>32</v>
      </c>
      <c r="AT28" s="135">
        <v>99</v>
      </c>
      <c r="AU28" s="136" t="s">
        <v>197</v>
      </c>
      <c r="AV28" s="135">
        <v>79</v>
      </c>
      <c r="AW28" s="135">
        <v>79</v>
      </c>
      <c r="AX28" s="135">
        <v>79</v>
      </c>
      <c r="AY28" s="135">
        <v>72</v>
      </c>
      <c r="AZ28" s="135">
        <v>70</v>
      </c>
      <c r="BA28" s="135">
        <v>72</v>
      </c>
      <c r="BB28" s="135">
        <v>15</v>
      </c>
      <c r="BC28" s="135">
        <v>7</v>
      </c>
      <c r="BD28" s="135">
        <v>15</v>
      </c>
      <c r="BE28" s="135">
        <v>6</v>
      </c>
      <c r="BF28" s="135">
        <v>2</v>
      </c>
      <c r="BG28" s="135">
        <v>6</v>
      </c>
      <c r="BH28" s="135">
        <v>1</v>
      </c>
      <c r="BI28" s="135">
        <v>1</v>
      </c>
      <c r="BJ28" s="135">
        <v>1</v>
      </c>
      <c r="BK28" s="135">
        <v>110</v>
      </c>
      <c r="BL28" s="135">
        <v>22</v>
      </c>
      <c r="BM28" s="135">
        <v>110</v>
      </c>
      <c r="BN28" s="135">
        <v>67</v>
      </c>
      <c r="BO28" s="135">
        <v>15</v>
      </c>
      <c r="BP28" s="135">
        <v>67</v>
      </c>
      <c r="BQ28" s="142">
        <v>1</v>
      </c>
      <c r="BR28" s="145">
        <v>1</v>
      </c>
      <c r="BS28" s="145">
        <v>1</v>
      </c>
      <c r="BT28" s="145">
        <v>12</v>
      </c>
      <c r="BU28" s="145">
        <v>1</v>
      </c>
      <c r="BV28" s="145">
        <v>12</v>
      </c>
      <c r="BW28" s="130">
        <f>J28</f>
        <v>18</v>
      </c>
      <c r="BX28" s="130">
        <f>Z28</f>
        <v>268</v>
      </c>
      <c r="BY28" s="130">
        <f>BX28</f>
        <v>268</v>
      </c>
      <c r="BZ28" s="130">
        <f>BX28</f>
        <v>268</v>
      </c>
      <c r="CA28" s="130">
        <f>AM28</f>
        <v>23</v>
      </c>
      <c r="CB28" s="130">
        <f>AE28</f>
        <v>400</v>
      </c>
      <c r="CC28" s="130">
        <f>CB28</f>
        <v>400</v>
      </c>
      <c r="CD28" s="130">
        <f>CB28</f>
        <v>400</v>
      </c>
      <c r="CE28" s="130">
        <f>AH28</f>
        <v>59</v>
      </c>
      <c r="CF28" s="130">
        <f>CE28</f>
        <v>59</v>
      </c>
      <c r="CG28" s="130">
        <f>CE28</f>
        <v>59</v>
      </c>
      <c r="CH28" s="130">
        <f>IFERROR(AV28+AY28+BB28+BE28+BH28+BK28+BN28+BQ28+BT28,0)</f>
        <v>363</v>
      </c>
      <c r="CI28" s="130">
        <f>IFERROR(AW28+AZ28+BC28+BF28+BI28+BL28+BO28+BR28+BU28,0)</f>
        <v>198</v>
      </c>
      <c r="CJ28" s="130">
        <f>IFERROR(AX28+BA28+BD28+BG28+BJ28+BM28+BP28+BS28+BV28,0)</f>
        <v>363</v>
      </c>
      <c r="CK28" s="135">
        <v>86</v>
      </c>
      <c r="CL28" s="135">
        <v>1090</v>
      </c>
      <c r="CM28" s="135">
        <v>910</v>
      </c>
      <c r="CN28" s="135">
        <v>1091</v>
      </c>
      <c r="CO28" s="135">
        <v>2296</v>
      </c>
      <c r="CP28" s="135">
        <v>9100</v>
      </c>
      <c r="CQ28" s="135">
        <v>1444</v>
      </c>
      <c r="CR28" s="135">
        <v>2292</v>
      </c>
      <c r="CS28" s="135">
        <v>6370</v>
      </c>
      <c r="CT28" s="135">
        <v>6965</v>
      </c>
      <c r="CU28" s="139">
        <v>460</v>
      </c>
      <c r="CV28" s="140">
        <v>1238</v>
      </c>
      <c r="CW28" s="135">
        <f>ROUND(IFERROR(D28/BW28,0)*100,0)</f>
        <v>100</v>
      </c>
      <c r="CX28" s="130">
        <f>IF(CW28=100,10,-50)</f>
        <v>10</v>
      </c>
      <c r="CY28" s="135">
        <f>ROUND(IFERROR(E28/BZ28,0)*100,0)</f>
        <v>100</v>
      </c>
      <c r="CZ28" s="130" t="str">
        <f>IF((CY28=100),"30",IF(AND(CY28&lt;=99,CY28&gt;90),"20",IF(AND(CY28&lt;=90,CY28&gt;80),"10","-30")))</f>
        <v>30</v>
      </c>
      <c r="DA28" s="135">
        <f>ROUND(IFERROR(F28/(CD28+CG28),0)*100,0)</f>
        <v>96</v>
      </c>
      <c r="DB28" s="130" t="str">
        <f>IF(AND(DA28&lt;=100,DA28&gt;90),"30",IF(AND(DA28&lt;=90,DA28&gt;80),"20",IF(AND(DA28&lt;=80,DA28&gt;70),"15",IF(AND(DA28&lt;=70,DA28&gt;60),"10",IF(AND(DA28&lt;=60,DA28&gt;50),"5","0")))))</f>
        <v>30</v>
      </c>
      <c r="DC28" s="135">
        <f>ROUND(IFERROR(G28/CJ28,0)*100,0)</f>
        <v>67</v>
      </c>
      <c r="DD28" s="135" t="str">
        <f>IF(AND(DC28&lt;=100,DC28&gt;60),"30",IF(AND(DC28&lt;=60,DC28&gt;40),"20",IF(AND(DC28&lt;=40,DC28&gt;30),"15",IF(AND(DC28&lt;=30,DC28&gt;20),"10",IF(AND(DC28&lt;=20,DC28&gt;10),"5",IF(DC28=0,-30,0))))))</f>
        <v>30</v>
      </c>
      <c r="DE28" s="135">
        <f>ROUND(IFERROR(CK28/CL28*100,0),0)</f>
        <v>8</v>
      </c>
      <c r="DF28" s="130" t="str">
        <f>IF(AND(DE28&lt;=100,DE28&gt;60),"20",IF(AND(DE28&lt;=60,DE28&gt;40),"15",IF(AND(DE28&lt;=40,DE28&gt;20),"10",IF(AND(DE28&lt;=20,DE28&gt;10),"5","0"))))</f>
        <v>0</v>
      </c>
      <c r="DG28" s="135">
        <f>ROUND(IFERROR(CM28/CN28*100,0),0)</f>
        <v>83</v>
      </c>
      <c r="DH28" s="130" t="str">
        <f>IF(AND(DG28&lt;=100,DG28&gt;60),"20",IF(AND(DG28&lt;=60,DG28&gt;40),"15",IF(AND(DG28&lt;=40,DG28&gt;20),"10",IF(AND(DG28&lt;=20,DG28&gt;10),"5","0"))))</f>
        <v>20</v>
      </c>
      <c r="DI28" s="135">
        <f>ROUND(IFERROR(CO28/CP28*100,0),0)</f>
        <v>25</v>
      </c>
      <c r="DJ28" s="130" t="str">
        <f>IF(AND(DI28&lt;=100,DI28&gt;60),"20",IF(AND(DI28&lt;=60,DI28&gt;40),"15",IF(AND(DI28&lt;=40,DI28&gt;20),"10",IF(AND(DI28&lt;=20,DI28&gt;10),"5","0"))))</f>
        <v>10</v>
      </c>
      <c r="DK28" s="135">
        <f>ROUND(IFERROR(CQ28/(CQ28+CR28)*100,0),0)</f>
        <v>39</v>
      </c>
      <c r="DL28" s="130" t="str">
        <f>IF(AND(DK28&lt;=100,DK28&gt;60),"20",IF(AND(DK28&lt;=60,DK28&gt;40),"15",IF(AND(DK28&lt;=40,DK28&gt;20),"10",IF(AND(DK28&lt;=20,DK28&gt;10),"5","0"))))</f>
        <v>10</v>
      </c>
      <c r="DM28" s="135">
        <f>ROUND(IFERROR(I28/(BW28+BY28+CC28+CF28+CI28),0)*100,0)</f>
        <v>84</v>
      </c>
      <c r="DN28" s="130" t="str">
        <f>IF(AND(DM28&lt;=100,DM28&gt;80),"50",IF(AND(DM28&lt;=80,DM28&gt;60),"40",IF(AND(DM28&lt;=60,DM28&gt;40),"30",IF(AND(DM28&lt;=40,DM28&gt;20),"20",IF(AND(DM28&lt;=20,DM28&gt;10),"10",IF(AND(DM28&lt;=10,DM28&gt;=5),"5","0"))))))</f>
        <v>50</v>
      </c>
      <c r="DO28" s="135">
        <f>ROUND(IFERROR(CS28/CT28,0)*100,0)</f>
        <v>91</v>
      </c>
      <c r="DP28" s="130" t="str">
        <f>IF(AND(DO28&lt;=100,DO28&gt;80),"30",IF(AND(DO28&lt;=80,DO28&gt;60),"20",IF(AND(DO28&lt;=60,DO28&gt;50),"15",IF(AND(DO28&lt;=50,DO28&gt;40),"10","0"))))</f>
        <v>30</v>
      </c>
      <c r="DQ28" s="130">
        <f>ROUND(IFERROR(CU28/CV28,0)*100,0)</f>
        <v>37</v>
      </c>
      <c r="DR28" s="130" t="str">
        <f>IF(AND(DQ28&lt;=100,DQ28&gt;80),"30",IF(AND(DQ28&lt;=80,DQ28&gt;60),"20",IF(AND(DQ28&lt;=60,DQ28&gt;40),"15",IF(AND(DQ28&lt;=40,DQ28&gt;20),"10","0"))))</f>
        <v>10</v>
      </c>
      <c r="DS28" s="130">
        <f>CX28+CZ28+DB28+DD28+DF28+DH28+DJ28+DL28+DN28+DP28+DR28</f>
        <v>230</v>
      </c>
      <c r="DT28" s="130">
        <v>7157</v>
      </c>
      <c r="DU28" s="130">
        <v>0</v>
      </c>
      <c r="DV28" s="130">
        <v>52794</v>
      </c>
      <c r="DW28" s="130">
        <v>0</v>
      </c>
      <c r="DX28" s="130">
        <v>0</v>
      </c>
      <c r="DY28" s="130">
        <f>ROUND(IFERROR((DT28+DU28+DX28)/(DV28+DT28+DW28),0)*100,0)</f>
        <v>12</v>
      </c>
      <c r="DZ28" s="130" t="str">
        <f>IF(AND(DY28&lt;=100,DY28&gt;90),"50",IF(AND(DY28&lt;=90,DY28&gt;80),"45",IF(AND(DY28&lt;=80,DY28&gt;70),"40",IF(AND(DY28&lt;=70,DY28&gt;60),"35",IF(AND(DY28&lt;=60,DY28&gt;50),"30",IF(AND(DY28&lt;=50,DY28&gt;40),"25",IF(AND(DY28&lt;=40,DY28&gt;30),"20",IF(AND(DY28&lt;=30,DY28&gt;20),"15",IF(AND(DY28&lt;=20,DY28&gt;10),"10",IF(AND(DY28&lt;=10,DY28&gt;5),"5","0"))))))))))</f>
        <v>10</v>
      </c>
      <c r="EA28" s="130">
        <v>100</v>
      </c>
      <c r="EB28" s="130" t="str">
        <f>IF(EA28=100,"20","0")</f>
        <v>20</v>
      </c>
      <c r="EC28" s="130">
        <f>ROUND(IFERROR(DX28/DV28,0)*100,0)</f>
        <v>0</v>
      </c>
      <c r="ED28" s="130" t="str">
        <f>IF(AND(EC28&lt;=100,EC28&gt;80),"20",IF(AND(EC28&lt;=80,EC28&gt;60),"15",IF(AND(EC28&lt;=60,EC28&gt;40),"10","0")))</f>
        <v>0</v>
      </c>
      <c r="EE28" s="130">
        <f>DZ28+EB28+ED28</f>
        <v>30</v>
      </c>
      <c r="EF28" s="130">
        <f>EE28+DS28</f>
        <v>260</v>
      </c>
      <c r="EG28" s="142">
        <v>93906</v>
      </c>
      <c r="EH28" s="146">
        <v>685432</v>
      </c>
      <c r="EI28" s="141">
        <f>ROUND(EG28/EH28*100000,0)</f>
        <v>13700</v>
      </c>
      <c r="EJ28" s="141" t="str">
        <f>IF(AND(EI28&gt;=4001,EI28&gt;=4001),"30",IF(AND(EI28&lt;=4000,EI28&gt;=3001),"20",IF(AND(EI28&lt;=3000,EI28&gt;=2001),"10",IF(AND(EI28&lt;=2000,EI28&gt;=1001),"5",IF(AND(EI28&lt;=1000,EI28&gt;=0),"0")))))</f>
        <v>30</v>
      </c>
      <c r="EK28" s="145">
        <v>8</v>
      </c>
      <c r="EL28" s="135" t="str">
        <f>IF(AND(EK28&gt;=5,EK28&gt;=5),"30",IF(AND(EK28&lt;=4,EK28&gt;=3),"20",IF(AND(EK28&lt;=2,EK28&gt;=1),"10",IF(AND(EK28=0,EK28=0),"0"))))</f>
        <v>30</v>
      </c>
      <c r="EM28" s="138">
        <v>100</v>
      </c>
      <c r="EN28" s="135">
        <f>IFERROR(ROUND(EM28/BZ28*100,0),0)</f>
        <v>37</v>
      </c>
      <c r="EO28" s="135" t="str">
        <f>IF(AND(EN28&lt;=100, EN28&gt;80),"30",IF(AND(EN28&lt;=80, EN28&gt;60),"20",IF(AND(EN28&lt;=60, EN28&gt;40),"15",IF(AND(EN28&lt;=40, EN28&gt;20),"10",IF(AND(EN28&lt;=20, EN28&gt;5),"5",IF(AND(EN28&lt;=5, EN28&gt;=0),"0"))))))</f>
        <v>10</v>
      </c>
      <c r="EP28" s="142">
        <v>18</v>
      </c>
      <c r="EQ28" s="135">
        <f>IFERROR(ROUND(EP28/BW28*100,0),0)</f>
        <v>100</v>
      </c>
      <c r="ER28" s="135">
        <f>IF(EQ28=100,10,-50)</f>
        <v>10</v>
      </c>
      <c r="ES28" s="142">
        <v>225</v>
      </c>
      <c r="ET28" s="135">
        <f>IFERROR(ROUND(ES28/BZ28*100,0),0)</f>
        <v>84</v>
      </c>
      <c r="EU28" s="135" t="str">
        <f>IF(AND(ET28&lt;=100,ET28&gt;90),"50",IF(AND(ET28&lt;=90,ET28&gt;80),"45",IF(AND(ET28&lt;=80,ET28&gt;70),"40",IF(AND(ET28&lt;=70,ET28&gt;60),"35",IF(AND(ET28&lt;=60,ET28&gt;50),"30",IF(AND(ET28&lt;=50,ET28&gt;40),"25",IF(AND(ET28&lt;=40,ET28&gt;30),"20",IF(AND(ET28&lt;=30,ET28&gt;20),"15",IF(AND(ET28&lt;=20,ET28&gt;10),"10",IF(AND(ET28&lt;=10,ET28&gt;5),"5",IF(AND(ET28&lt;=5,ET28&gt;0),"1",IF(AND(ET28&lt;=0,ET28&lt;0),"0"))))))))))))</f>
        <v>45</v>
      </c>
      <c r="EV28" s="142">
        <v>258</v>
      </c>
      <c r="EW28" s="135">
        <f>IFERROR(ROUND(EV28/(BW28+BY28)*100,0),0)</f>
        <v>90</v>
      </c>
      <c r="EX28" s="135" t="str">
        <f>IF(AND(EW28&lt;=100,EW28&gt;90),"50",IF(AND(EW28&lt;=90,EW28&gt;80),"45",IF(AND(EW28&lt;=80,EW28&gt;70),"40",IF(AND(EW28&lt;=70,EW28&gt;60),"35",IF(AND(EW28&lt;=60,EW28&gt;50),"30",IF(AND(EW28&lt;=50,EW28&gt;40),"25",IF(AND(EW28&lt;=40,EW28&gt;30),"20",IF(AND(EW28&lt;=30,EW28&gt;20),"15",IF(AND(EW28&lt;=20,EW28&gt;10),"10",IF(AND(EW28&lt;=10,EW28&gt;5),"5",IF(AND(EW28&lt;5,EW28&gt;0),"0")))))))))))</f>
        <v>45</v>
      </c>
      <c r="EY28" s="142">
        <v>0</v>
      </c>
      <c r="EZ28" s="130" t="str">
        <f>IF(AND(EY28&gt;=5,EY28&gt;=5),"30",IF(AND(EY28&lt;=4,EY28&gt;1),"20",IF(AND(EY28&lt;=1,EY28&gt;0),"10",IF(AND(EY28=0,EY28=0),"0"))))</f>
        <v>0</v>
      </c>
      <c r="FA28" s="142">
        <v>100</v>
      </c>
      <c r="FB28" s="130" t="str">
        <f>IF(AND(FA28&lt;=100,FA28&gt;80),"30",IF(AND(FA28&lt;=80,FA28&gt;60),"20",IF(AND(FA28&lt;=60,FA28&gt;40),"15",IF(AND(FA28&lt;=40,FA28&gt;20),"10",IF(AND(FA28&lt;=20,FA28&gt;=0),"0")))))</f>
        <v>30</v>
      </c>
      <c r="FC28" s="142">
        <v>47</v>
      </c>
      <c r="FD28" s="130" t="str">
        <f>IF(AND(FC28&lt;=100,FC28&gt;80),"30",IF(AND(FC28&lt;=80,FC28&gt;60),"20",IF(AND(FC28&lt;=60,FC28&gt;40),"15",IF(AND(FC28&lt;=40,FC28&gt;20),"10",IF(AND(FC28&lt;=20,FC28&gt;5),"5",IF(AND(FC28&lt;=5,FC28&gt;=0),"0"))))))</f>
        <v>15</v>
      </c>
      <c r="FE28" s="130">
        <f>EJ28+EL28+EO28</f>
        <v>70</v>
      </c>
      <c r="FF28" s="130">
        <f>ER28+EU28+EX28+EZ28+FB28+FD28</f>
        <v>145</v>
      </c>
      <c r="FG28" s="130">
        <f>FF28+FE28</f>
        <v>215</v>
      </c>
      <c r="FH28" s="143">
        <f>EF28+FG28</f>
        <v>475</v>
      </c>
      <c r="FI28" s="90"/>
      <c r="FJ28" s="86"/>
    </row>
    <row r="29" spans="1:166" ht="15.6" customHeight="1" x14ac:dyDescent="0.3">
      <c r="A29" s="43">
        <v>26</v>
      </c>
      <c r="B29" s="43" t="s">
        <v>180</v>
      </c>
      <c r="C29" s="87" t="s">
        <v>198</v>
      </c>
      <c r="D29" s="130">
        <v>29</v>
      </c>
      <c r="E29" s="130">
        <v>111</v>
      </c>
      <c r="F29" s="130">
        <v>417</v>
      </c>
      <c r="G29" s="131">
        <v>194</v>
      </c>
      <c r="H29" s="131">
        <v>117</v>
      </c>
      <c r="I29" s="130">
        <v>635</v>
      </c>
      <c r="J29" s="131">
        <v>30</v>
      </c>
      <c r="K29" s="131">
        <v>111</v>
      </c>
      <c r="L29" s="131">
        <v>190</v>
      </c>
      <c r="M29" s="131">
        <v>205</v>
      </c>
      <c r="N29" s="131">
        <v>5</v>
      </c>
      <c r="O29" s="131">
        <v>23</v>
      </c>
      <c r="P29" s="132" t="s">
        <v>199</v>
      </c>
      <c r="Q29" s="133">
        <v>30</v>
      </c>
      <c r="R29" s="133">
        <v>111</v>
      </c>
      <c r="S29" s="133">
        <v>102</v>
      </c>
      <c r="T29" s="133">
        <v>9</v>
      </c>
      <c r="U29" s="133">
        <v>467</v>
      </c>
      <c r="V29" s="133">
        <v>30</v>
      </c>
      <c r="W29" s="133">
        <v>27</v>
      </c>
      <c r="X29" s="144" t="s">
        <v>200</v>
      </c>
      <c r="Y29" s="134">
        <v>29</v>
      </c>
      <c r="Z29" s="134">
        <v>111</v>
      </c>
      <c r="AA29" s="134"/>
      <c r="AB29" s="134"/>
      <c r="AC29" s="134"/>
      <c r="AD29" s="134"/>
      <c r="AE29" s="134">
        <v>377</v>
      </c>
      <c r="AF29" s="134"/>
      <c r="AG29" s="134"/>
      <c r="AH29" s="134">
        <v>40</v>
      </c>
      <c r="AI29" s="134"/>
      <c r="AJ29" s="134"/>
      <c r="AK29" s="134"/>
      <c r="AL29" s="135">
        <v>111</v>
      </c>
      <c r="AM29" s="135">
        <v>9</v>
      </c>
      <c r="AN29" s="135">
        <v>102</v>
      </c>
      <c r="AO29" s="135">
        <f>AP29+AQ29</f>
        <v>377</v>
      </c>
      <c r="AP29" s="135">
        <v>190</v>
      </c>
      <c r="AQ29" s="135">
        <v>187</v>
      </c>
      <c r="AR29" s="135">
        <v>154</v>
      </c>
      <c r="AS29" s="135">
        <v>31</v>
      </c>
      <c r="AT29" s="135">
        <v>123</v>
      </c>
      <c r="AU29" s="136" t="s">
        <v>201</v>
      </c>
      <c r="AV29" s="135">
        <v>53</v>
      </c>
      <c r="AW29" s="135">
        <v>50</v>
      </c>
      <c r="AX29" s="135">
        <v>53</v>
      </c>
      <c r="AY29" s="135">
        <v>88</v>
      </c>
      <c r="AZ29" s="135">
        <v>24</v>
      </c>
      <c r="BA29" s="135">
        <v>71</v>
      </c>
      <c r="BB29" s="135">
        <v>18</v>
      </c>
      <c r="BC29" s="135">
        <v>17</v>
      </c>
      <c r="BD29" s="135">
        <v>18</v>
      </c>
      <c r="BE29" s="135">
        <v>9</v>
      </c>
      <c r="BF29" s="135">
        <v>0</v>
      </c>
      <c r="BG29" s="135">
        <v>9</v>
      </c>
      <c r="BH29" s="135">
        <v>1</v>
      </c>
      <c r="BI29" s="135">
        <v>1</v>
      </c>
      <c r="BJ29" s="135">
        <v>1</v>
      </c>
      <c r="BK29" s="135">
        <v>53</v>
      </c>
      <c r="BL29" s="135">
        <v>0</v>
      </c>
      <c r="BM29" s="135">
        <v>53</v>
      </c>
      <c r="BN29" s="135">
        <v>30</v>
      </c>
      <c r="BO29" s="135">
        <v>8</v>
      </c>
      <c r="BP29" s="135">
        <v>30</v>
      </c>
      <c r="BQ29" s="142">
        <v>2</v>
      </c>
      <c r="BR29" s="145">
        <v>2</v>
      </c>
      <c r="BS29" s="145">
        <v>2</v>
      </c>
      <c r="BT29" s="145">
        <v>3</v>
      </c>
      <c r="BU29" s="145">
        <v>1</v>
      </c>
      <c r="BV29" s="145">
        <v>3</v>
      </c>
      <c r="BW29" s="130">
        <f>Y29</f>
        <v>29</v>
      </c>
      <c r="BX29" s="130">
        <f>Z29</f>
        <v>111</v>
      </c>
      <c r="BY29" s="130">
        <f>BX29</f>
        <v>111</v>
      </c>
      <c r="BZ29" s="130">
        <f>BX29</f>
        <v>111</v>
      </c>
      <c r="CA29" s="130">
        <f>AM29</f>
        <v>9</v>
      </c>
      <c r="CB29" s="130">
        <f>AE29</f>
        <v>377</v>
      </c>
      <c r="CC29" s="130">
        <f>CB29</f>
        <v>377</v>
      </c>
      <c r="CD29" s="130">
        <f>CB29</f>
        <v>377</v>
      </c>
      <c r="CE29" s="130">
        <f>AH29</f>
        <v>40</v>
      </c>
      <c r="CF29" s="130">
        <f>CE29</f>
        <v>40</v>
      </c>
      <c r="CG29" s="130">
        <f>CE29</f>
        <v>40</v>
      </c>
      <c r="CH29" s="130">
        <f>IFERROR(AV29+AY29+BB29+BE29+BH29+BK29+BN29+BQ29+BT29,0)</f>
        <v>257</v>
      </c>
      <c r="CI29" s="130">
        <f>IFERROR(AW29+AZ29+BC29+BF29+BI29+BL29+BO29+BR29+BU29,0)</f>
        <v>103</v>
      </c>
      <c r="CJ29" s="130">
        <f>IFERROR(AX29+BA29+BD29+BG29+BJ29+BM29+BP29+BS29+BV29,0)</f>
        <v>240</v>
      </c>
      <c r="CK29" s="135">
        <v>299</v>
      </c>
      <c r="CL29" s="135">
        <v>799</v>
      </c>
      <c r="CM29" s="135">
        <v>560</v>
      </c>
      <c r="CN29" s="135">
        <v>800</v>
      </c>
      <c r="CO29" s="135">
        <v>40</v>
      </c>
      <c r="CP29" s="135">
        <v>5768</v>
      </c>
      <c r="CQ29" s="135">
        <v>146</v>
      </c>
      <c r="CR29" s="135">
        <v>2271</v>
      </c>
      <c r="CS29" s="135">
        <v>3737</v>
      </c>
      <c r="CT29" s="135">
        <v>4261</v>
      </c>
      <c r="CU29" s="139">
        <v>266</v>
      </c>
      <c r="CV29" s="140">
        <v>514</v>
      </c>
      <c r="CW29" s="135">
        <f>ROUND(IFERROR(D29/BW29,0)*100,0)</f>
        <v>100</v>
      </c>
      <c r="CX29" s="130">
        <f>IF(CW29=100,10,-50)</f>
        <v>10</v>
      </c>
      <c r="CY29" s="135">
        <f>ROUND(IFERROR(E29/BZ29,0)*100,0)</f>
        <v>100</v>
      </c>
      <c r="CZ29" s="130" t="str">
        <f>IF((CY29=100),"30",IF(AND(CY29&lt;=99,CY29&gt;90),"20",IF(AND(CY29&lt;=90,CY29&gt;80),"10","-30")))</f>
        <v>30</v>
      </c>
      <c r="DA29" s="135">
        <f>ROUND(IFERROR(F29/(CD29+CG29),0)*100,0)</f>
        <v>100</v>
      </c>
      <c r="DB29" s="130" t="str">
        <f>IF(AND(DA29&lt;=100,DA29&gt;90),"30",IF(AND(DA29&lt;=90,DA29&gt;80),"20",IF(AND(DA29&lt;=80,DA29&gt;70),"15",IF(AND(DA29&lt;=70,DA29&gt;60),"10",IF(AND(DA29&lt;=60,DA29&gt;50),"5","0")))))</f>
        <v>30</v>
      </c>
      <c r="DC29" s="135">
        <f>ROUND(IFERROR(G29/CJ29,0)*100,0)</f>
        <v>81</v>
      </c>
      <c r="DD29" s="135" t="str">
        <f>IF(AND(DC29&lt;=100,DC29&gt;60),"30",IF(AND(DC29&lt;=60,DC29&gt;40),"20",IF(AND(DC29&lt;=40,DC29&gt;30),"15",IF(AND(DC29&lt;=30,DC29&gt;20),"10",IF(AND(DC29&lt;=20,DC29&gt;10),"5",IF(DC29=0,-30,0))))))</f>
        <v>30</v>
      </c>
      <c r="DE29" s="135">
        <f>ROUND(IFERROR(CK29/CL29*100,0),0)</f>
        <v>37</v>
      </c>
      <c r="DF29" s="130" t="str">
        <f>IF(AND(DE29&lt;=100,DE29&gt;60),"20",IF(AND(DE29&lt;=60,DE29&gt;40),"15",IF(AND(DE29&lt;=40,DE29&gt;20),"10",IF(AND(DE29&lt;=20,DE29&gt;10),"5","0"))))</f>
        <v>10</v>
      </c>
      <c r="DG29" s="135">
        <f>ROUND(IFERROR(CM29/CN29*100,0),0)</f>
        <v>70</v>
      </c>
      <c r="DH29" s="130" t="str">
        <f>IF(AND(DG29&lt;=100,DG29&gt;60),"20",IF(AND(DG29&lt;=60,DG29&gt;40),"15",IF(AND(DG29&lt;=40,DG29&gt;20),"10",IF(AND(DG29&lt;=20,DG29&gt;10),"5","0"))))</f>
        <v>20</v>
      </c>
      <c r="DI29" s="135">
        <f>ROUND(IFERROR(CO29/CP29*100,0),0)</f>
        <v>1</v>
      </c>
      <c r="DJ29" s="130" t="str">
        <f>IF(AND(DI29&lt;=100,DI29&gt;60),"20",IF(AND(DI29&lt;=60,DI29&gt;40),"15",IF(AND(DI29&lt;=40,DI29&gt;20),"10",IF(AND(DI29&lt;=20,DI29&gt;10),"5","0"))))</f>
        <v>0</v>
      </c>
      <c r="DK29" s="135">
        <f>ROUND(IFERROR(CQ29/(CQ29+CR29)*100,0),0)</f>
        <v>6</v>
      </c>
      <c r="DL29" s="130" t="str">
        <f>IF(AND(DK29&lt;=100,DK29&gt;60),"20",IF(AND(DK29&lt;=60,DK29&gt;40),"15",IF(AND(DK29&lt;=40,DK29&gt;20),"10",IF(AND(DK29&lt;=20,DK29&gt;10),"5","0"))))</f>
        <v>0</v>
      </c>
      <c r="DM29" s="135">
        <f>ROUND(IFERROR(I29/(BW29+BY29+CC29+CF29+CI29),0)*100,0)</f>
        <v>96</v>
      </c>
      <c r="DN29" s="130" t="str">
        <f>IF(AND(DM29&lt;=100,DM29&gt;80),"50",IF(AND(DM29&lt;=80,DM29&gt;60),"40",IF(AND(DM29&lt;=60,DM29&gt;40),"30",IF(AND(DM29&lt;=40,DM29&gt;20),"20",IF(AND(DM29&lt;=20,DM29&gt;10),"10",IF(AND(DM29&lt;=10,DM29&gt;=5),"5","0"))))))</f>
        <v>50</v>
      </c>
      <c r="DO29" s="135">
        <f>ROUND(IFERROR(CS29/CT29,0)*100,0)</f>
        <v>88</v>
      </c>
      <c r="DP29" s="130" t="str">
        <f>IF(AND(DO29&lt;=100,DO29&gt;80),"30",IF(AND(DO29&lt;=80,DO29&gt;60),"20",IF(AND(DO29&lt;=60,DO29&gt;50),"15",IF(AND(DO29&lt;=50,DO29&gt;40),"10","0"))))</f>
        <v>30</v>
      </c>
      <c r="DQ29" s="130">
        <f>ROUND(IFERROR(CU29/CV29,0)*100,0)</f>
        <v>52</v>
      </c>
      <c r="DR29" s="130" t="str">
        <f>IF(AND(DQ29&lt;=100,DQ29&gt;80),"30",IF(AND(DQ29&lt;=80,DQ29&gt;60),"20",IF(AND(DQ29&lt;=60,DQ29&gt;40),"15",IF(AND(DQ29&lt;=40,DQ29&gt;20),"10","0"))))</f>
        <v>15</v>
      </c>
      <c r="DS29" s="130">
        <f>CX29+CZ29+DB29+DD29+DF29+DH29+DJ29+DL29+DN29+DP29+DR29</f>
        <v>225</v>
      </c>
      <c r="DT29" s="130">
        <v>4512</v>
      </c>
      <c r="DU29" s="130">
        <v>0</v>
      </c>
      <c r="DV29" s="130">
        <v>55823</v>
      </c>
      <c r="DW29" s="130">
        <v>0</v>
      </c>
      <c r="DX29" s="130">
        <v>0</v>
      </c>
      <c r="DY29" s="130">
        <f>ROUND(IFERROR((DT29+DU29+DX29)/(DV29+DT29+DW29),0)*100,0)</f>
        <v>7</v>
      </c>
      <c r="DZ29" s="130" t="str">
        <f>IF(AND(DY29&lt;=100,DY29&gt;90),"50",IF(AND(DY29&lt;=90,DY29&gt;80),"45",IF(AND(DY29&lt;=80,DY29&gt;70),"40",IF(AND(DY29&lt;=70,DY29&gt;60),"35",IF(AND(DY29&lt;=60,DY29&gt;50),"30",IF(AND(DY29&lt;=50,DY29&gt;40),"25",IF(AND(DY29&lt;=40,DY29&gt;30),"20",IF(AND(DY29&lt;=30,DY29&gt;20),"15",IF(AND(DY29&lt;=20,DY29&gt;10),"10",IF(AND(DY29&lt;=10,DY29&gt;5),"5","0"))))))))))</f>
        <v>5</v>
      </c>
      <c r="EA29" s="130">
        <v>100</v>
      </c>
      <c r="EB29" s="130" t="str">
        <f>IF(EA29=100,"20","0")</f>
        <v>20</v>
      </c>
      <c r="EC29" s="130">
        <v>50</v>
      </c>
      <c r="ED29" s="130" t="str">
        <f>IF(AND(EC29&lt;=100,EC29&gt;80),"20",IF(AND(EC29&lt;=80,EC29&gt;60),"15",IF(AND(EC29&lt;=60,EC29&gt;40),"10","0")))</f>
        <v>10</v>
      </c>
      <c r="EE29" s="130">
        <f>DZ29+EB29+ED29</f>
        <v>35</v>
      </c>
      <c r="EF29" s="130">
        <f>EE29+DS29</f>
        <v>260</v>
      </c>
      <c r="EG29" s="142">
        <v>25296</v>
      </c>
      <c r="EH29" s="146">
        <v>565416</v>
      </c>
      <c r="EI29" s="141">
        <f>ROUND(EG29/EH29*100000,0)</f>
        <v>4474</v>
      </c>
      <c r="EJ29" s="141" t="str">
        <f>IF(AND(EI29&gt;=4001,EI29&gt;=4001),"30",IF(AND(EI29&lt;=4000,EI29&gt;=3001),"20",IF(AND(EI29&lt;=3000,EI29&gt;=2001),"10",IF(AND(EI29&lt;=2000,EI29&gt;=1001),"5",IF(AND(EI29&lt;=1000,EI29&gt;=0),"0")))))</f>
        <v>30</v>
      </c>
      <c r="EK29" s="145">
        <v>31</v>
      </c>
      <c r="EL29" s="135" t="str">
        <f>IF(AND(EK29&gt;=5,EK29&gt;=5),"30",IF(AND(EK29&lt;=4,EK29&gt;=3),"20",IF(AND(EK29&lt;=2,EK29&gt;=1),"10",IF(AND(EK29=0,EK29=0),"0"))))</f>
        <v>30</v>
      </c>
      <c r="EM29" s="138">
        <v>5</v>
      </c>
      <c r="EN29" s="135">
        <f>IFERROR(ROUND(EM29/BZ29*100,0),0)</f>
        <v>5</v>
      </c>
      <c r="EO29" s="135" t="str">
        <f>IF(AND(EN29&lt;=100, EN29&gt;80),"30",IF(AND(EN29&lt;=80, EN29&gt;60),"20",IF(AND(EN29&lt;=60, EN29&gt;40),"15",IF(AND(EN29&lt;=40, EN29&gt;20),"10",IF(AND(EN29&lt;=20, EN29&gt;5),"5",IF(AND(EN29&lt;=5, EN29&gt;=0),"0"))))))</f>
        <v>0</v>
      </c>
      <c r="EP29" s="142">
        <v>29</v>
      </c>
      <c r="EQ29" s="135">
        <f>IFERROR(ROUND(EP29/BW29*100,0),0)</f>
        <v>100</v>
      </c>
      <c r="ER29" s="135">
        <f>IF(EQ29=100,10,-50)</f>
        <v>10</v>
      </c>
      <c r="ES29" s="142">
        <v>108</v>
      </c>
      <c r="ET29" s="135">
        <f>IFERROR(ROUND(ES29/BZ29*100,0),0)</f>
        <v>97</v>
      </c>
      <c r="EU29" s="135" t="str">
        <f>IF(AND(ET29&lt;=100,ET29&gt;90),"50",IF(AND(ET29&lt;=90,ET29&gt;80),"45",IF(AND(ET29&lt;=80,ET29&gt;70),"40",IF(AND(ET29&lt;=70,ET29&gt;60),"35",IF(AND(ET29&lt;=60,ET29&gt;50),"30",IF(AND(ET29&lt;=50,ET29&gt;40),"25",IF(AND(ET29&lt;=40,ET29&gt;30),"20",IF(AND(ET29&lt;=30,ET29&gt;20),"15",IF(AND(ET29&lt;=20,ET29&gt;10),"10",IF(AND(ET29&lt;=10,ET29&gt;5),"5",IF(AND(ET29&lt;=5,ET29&gt;0),"1",IF(AND(ET29&lt;=0,ET29&lt;0),"0"))))))))))))</f>
        <v>50</v>
      </c>
      <c r="EV29" s="142">
        <v>130</v>
      </c>
      <c r="EW29" s="135">
        <f>IFERROR(ROUND(EV29/(BW29+BY29)*100,0),0)</f>
        <v>93</v>
      </c>
      <c r="EX29" s="135" t="str">
        <f>IF(AND(EW29&lt;=100,EW29&gt;90),"50",IF(AND(EW29&lt;=90,EW29&gt;80),"45",IF(AND(EW29&lt;=80,EW29&gt;70),"40",IF(AND(EW29&lt;=70,EW29&gt;60),"35",IF(AND(EW29&lt;=60,EW29&gt;50),"30",IF(AND(EW29&lt;=50,EW29&gt;40),"25",IF(AND(EW29&lt;=40,EW29&gt;30),"20",IF(AND(EW29&lt;=30,EW29&gt;20),"15",IF(AND(EW29&lt;=20,EW29&gt;10),"10",IF(AND(EW29&lt;=10,EW29&gt;5),"5",IF(AND(EW29&lt;5,EW29&gt;0),"0")))))))))))</f>
        <v>50</v>
      </c>
      <c r="EY29" s="142">
        <v>0</v>
      </c>
      <c r="EZ29" s="130" t="str">
        <f>IF(AND(EY29&gt;=5,EY29&gt;=5),"30",IF(AND(EY29&lt;=4,EY29&gt;1),"20",IF(AND(EY29&lt;=1,EY29&gt;0),"10",IF(AND(EY29=0,EY29=0),"0"))))</f>
        <v>0</v>
      </c>
      <c r="FA29" s="142">
        <v>0</v>
      </c>
      <c r="FB29" s="130" t="str">
        <f>IF(AND(FA29&lt;=100,FA29&gt;80),"30",IF(AND(FA29&lt;=80,FA29&gt;60),"20",IF(AND(FA29&lt;=60,FA29&gt;40),"15",IF(AND(FA29&lt;=40,FA29&gt;20),"10",IF(AND(FA29&lt;=20,FA29&gt;=0),"0")))))</f>
        <v>0</v>
      </c>
      <c r="FC29" s="142">
        <v>0</v>
      </c>
      <c r="FD29" s="130" t="str">
        <f>IF(AND(FC29&lt;=100,FC29&gt;80),"30",IF(AND(FC29&lt;=80,FC29&gt;60),"20",IF(AND(FC29&lt;=60,FC29&gt;40),"15",IF(AND(FC29&lt;=40,FC29&gt;20),"10",IF(AND(FC29&lt;=20,FC29&gt;5),"5",IF(AND(FC29&lt;=5,FC29&gt;=0),"0"))))))</f>
        <v>0</v>
      </c>
      <c r="FE29" s="130">
        <f>EJ29+EL29+EO29</f>
        <v>60</v>
      </c>
      <c r="FF29" s="130">
        <f>ER29+EU29+EX29+EZ29+FB29+FD29</f>
        <v>110</v>
      </c>
      <c r="FG29" s="130">
        <f>FF29+FE29</f>
        <v>170</v>
      </c>
      <c r="FH29" s="143">
        <f>EF29+FG29</f>
        <v>430</v>
      </c>
      <c r="FI29" s="90"/>
      <c r="FJ29" s="86"/>
    </row>
    <row r="30" spans="1:166" ht="15.6" customHeight="1" x14ac:dyDescent="0.3">
      <c r="A30" s="43">
        <v>27</v>
      </c>
      <c r="B30" s="43" t="s">
        <v>161</v>
      </c>
      <c r="C30" s="87" t="s">
        <v>202</v>
      </c>
      <c r="D30" s="130">
        <v>25</v>
      </c>
      <c r="E30" s="130">
        <v>113</v>
      </c>
      <c r="F30" s="130">
        <v>394</v>
      </c>
      <c r="G30" s="131">
        <v>31</v>
      </c>
      <c r="H30" s="131">
        <v>87</v>
      </c>
      <c r="I30" s="130">
        <v>133</v>
      </c>
      <c r="J30" s="131">
        <v>25</v>
      </c>
      <c r="K30" s="131">
        <v>143</v>
      </c>
      <c r="L30" s="131">
        <v>176</v>
      </c>
      <c r="M30" s="131">
        <v>187</v>
      </c>
      <c r="N30" s="131">
        <v>50</v>
      </c>
      <c r="O30" s="131">
        <v>28</v>
      </c>
      <c r="P30" s="132" t="s">
        <v>203</v>
      </c>
      <c r="Q30" s="133">
        <v>25</v>
      </c>
      <c r="R30" s="133">
        <v>152</v>
      </c>
      <c r="S30" s="133">
        <v>151</v>
      </c>
      <c r="T30" s="133">
        <v>1</v>
      </c>
      <c r="U30" s="133">
        <v>412</v>
      </c>
      <c r="V30" s="133">
        <v>42</v>
      </c>
      <c r="W30" s="133">
        <v>53</v>
      </c>
      <c r="X30" s="144" t="s">
        <v>204</v>
      </c>
      <c r="Y30" s="144"/>
      <c r="Z30" s="144">
        <v>143</v>
      </c>
      <c r="AA30" s="144">
        <v>113</v>
      </c>
      <c r="AB30" s="144">
        <v>113</v>
      </c>
      <c r="AC30" s="144">
        <v>124</v>
      </c>
      <c r="AD30" s="144">
        <v>19</v>
      </c>
      <c r="AE30" s="144"/>
      <c r="AF30" s="144"/>
      <c r="AG30" s="144"/>
      <c r="AH30" s="144"/>
      <c r="AI30" s="144"/>
      <c r="AJ30" s="144"/>
      <c r="AK30" s="144"/>
      <c r="AL30" s="135">
        <v>143</v>
      </c>
      <c r="AM30" s="135">
        <v>19</v>
      </c>
      <c r="AN30" s="135">
        <v>124</v>
      </c>
      <c r="AO30" s="135">
        <f>AP30+AQ30</f>
        <v>348</v>
      </c>
      <c r="AP30" s="135">
        <v>176</v>
      </c>
      <c r="AQ30" s="135">
        <v>172</v>
      </c>
      <c r="AR30" s="135">
        <v>69</v>
      </c>
      <c r="AS30" s="135">
        <v>29</v>
      </c>
      <c r="AT30" s="135">
        <v>40</v>
      </c>
      <c r="AU30" s="136" t="s">
        <v>449</v>
      </c>
      <c r="AV30" s="135">
        <v>46</v>
      </c>
      <c r="AW30" s="135">
        <v>46</v>
      </c>
      <c r="AX30" s="135">
        <v>46</v>
      </c>
      <c r="AY30" s="135">
        <v>116</v>
      </c>
      <c r="AZ30" s="135">
        <v>116</v>
      </c>
      <c r="BA30" s="135">
        <v>116</v>
      </c>
      <c r="BB30" s="135">
        <v>24</v>
      </c>
      <c r="BC30" s="135">
        <v>24</v>
      </c>
      <c r="BD30" s="135">
        <v>24</v>
      </c>
      <c r="BE30" s="135">
        <v>1</v>
      </c>
      <c r="BF30" s="135">
        <v>1</v>
      </c>
      <c r="BG30" s="135">
        <v>1</v>
      </c>
      <c r="BH30" s="135">
        <v>1</v>
      </c>
      <c r="BI30" s="135">
        <v>1</v>
      </c>
      <c r="BJ30" s="135">
        <v>1</v>
      </c>
      <c r="BK30" s="135">
        <v>48</v>
      </c>
      <c r="BL30" s="135">
        <v>48</v>
      </c>
      <c r="BM30" s="135">
        <v>48</v>
      </c>
      <c r="BN30" s="135">
        <v>5</v>
      </c>
      <c r="BO30" s="135">
        <v>5</v>
      </c>
      <c r="BP30" s="135">
        <v>5</v>
      </c>
      <c r="BQ30" s="137">
        <v>1</v>
      </c>
      <c r="BR30" s="137">
        <v>1</v>
      </c>
      <c r="BS30" s="137">
        <v>1</v>
      </c>
      <c r="BT30" s="137">
        <v>15</v>
      </c>
      <c r="BU30" s="137">
        <v>15</v>
      </c>
      <c r="BV30" s="137">
        <v>15</v>
      </c>
      <c r="BW30" s="130">
        <f>J30</f>
        <v>25</v>
      </c>
      <c r="BX30" s="130">
        <f>Z30</f>
        <v>143</v>
      </c>
      <c r="BY30" s="130">
        <f>AA30</f>
        <v>113</v>
      </c>
      <c r="BZ30" s="130">
        <f>AB30</f>
        <v>113</v>
      </c>
      <c r="CA30" s="130">
        <f>AD30</f>
        <v>19</v>
      </c>
      <c r="CB30" s="130">
        <f>AO30</f>
        <v>348</v>
      </c>
      <c r="CC30" s="130">
        <f>CB30</f>
        <v>348</v>
      </c>
      <c r="CD30" s="130">
        <f>CB30</f>
        <v>348</v>
      </c>
      <c r="CE30" s="130">
        <f>AR30</f>
        <v>69</v>
      </c>
      <c r="CF30" s="130">
        <f>CE30</f>
        <v>69</v>
      </c>
      <c r="CG30" s="130">
        <f>CE30</f>
        <v>69</v>
      </c>
      <c r="CH30" s="130">
        <f>IFERROR(AV30+AY30+BB30+BE30+BH30+BK30+BN30+BQ30+BT30,0)</f>
        <v>257</v>
      </c>
      <c r="CI30" s="130">
        <f>IFERROR(AW30+AZ30+BC30+BF30+BI30+BL30+BO30+BR30+BU30,0)</f>
        <v>257</v>
      </c>
      <c r="CJ30" s="130">
        <f>IFERROR(AX30+BA30+BD30+BG30+BJ30+BM30+BP30+BS30+BV30,0)</f>
        <v>257</v>
      </c>
      <c r="CK30" s="135">
        <v>8</v>
      </c>
      <c r="CL30" s="135">
        <v>799</v>
      </c>
      <c r="CM30" s="135">
        <v>3</v>
      </c>
      <c r="CN30" s="135">
        <v>800</v>
      </c>
      <c r="CO30" s="135">
        <v>200</v>
      </c>
      <c r="CP30" s="135">
        <v>6230</v>
      </c>
      <c r="CQ30" s="135">
        <v>554</v>
      </c>
      <c r="CR30" s="135">
        <v>205</v>
      </c>
      <c r="CS30" s="135">
        <v>4942</v>
      </c>
      <c r="CT30" s="135">
        <v>5167</v>
      </c>
      <c r="CU30" s="139">
        <v>327</v>
      </c>
      <c r="CV30" s="140">
        <v>536</v>
      </c>
      <c r="CW30" s="135">
        <f>ROUND(IFERROR(D30/BW30,0)*100,0)</f>
        <v>100</v>
      </c>
      <c r="CX30" s="130">
        <f>IF(CW30=100,10,-50)</f>
        <v>10</v>
      </c>
      <c r="CY30" s="135">
        <f>ROUND(IFERROR(E30/BZ30,0)*100,0)</f>
        <v>100</v>
      </c>
      <c r="CZ30" s="130" t="str">
        <f>IF((CY30=100),"30",IF(AND(CY30&lt;=99,CY30&gt;90),"20",IF(AND(CY30&lt;=90,CY30&gt;80),"10","-30")))</f>
        <v>30</v>
      </c>
      <c r="DA30" s="135">
        <f>ROUND(IFERROR(F30/(CD30+CG30),0)*100,0)</f>
        <v>94</v>
      </c>
      <c r="DB30" s="130" t="str">
        <f>IF(AND(DA30&lt;=100,DA30&gt;90),"30",IF(AND(DA30&lt;=90,DA30&gt;80),"20",IF(AND(DA30&lt;=80,DA30&gt;70),"15",IF(AND(DA30&lt;=70,DA30&gt;60),"10",IF(AND(DA30&lt;=60,DA30&gt;50),"5","0")))))</f>
        <v>30</v>
      </c>
      <c r="DC30" s="135">
        <f>ROUND(IFERROR(G30/CJ30,0)*100,0)</f>
        <v>12</v>
      </c>
      <c r="DD30" s="135" t="str">
        <f>IF(AND(DC30&lt;=100,DC30&gt;60),"30",IF(AND(DC30&lt;=60,DC30&gt;40),"20",IF(AND(DC30&lt;=40,DC30&gt;30),"15",IF(AND(DC30&lt;=30,DC30&gt;20),"10",IF(AND(DC30&lt;=20,DC30&gt;10),"5",IF(DC30=0,-30,0))))))</f>
        <v>5</v>
      </c>
      <c r="DE30" s="135">
        <f>ROUND(IFERROR(CK30/CL30*100,0),0)</f>
        <v>1</v>
      </c>
      <c r="DF30" s="130" t="str">
        <f>IF(AND(DE30&lt;=100,DE30&gt;60),"20",IF(AND(DE30&lt;=60,DE30&gt;40),"15",IF(AND(DE30&lt;=40,DE30&gt;20),"10",IF(AND(DE30&lt;=20,DE30&gt;10),"5","0"))))</f>
        <v>0</v>
      </c>
      <c r="DG30" s="135">
        <f>ROUND(IFERROR(CM30/CN30*100,0),0)</f>
        <v>0</v>
      </c>
      <c r="DH30" s="130" t="str">
        <f>IF(AND(DG30&lt;=100,DG30&gt;60),"20",IF(AND(DG30&lt;=60,DG30&gt;40),"15",IF(AND(DG30&lt;=40,DG30&gt;20),"10",IF(AND(DG30&lt;=20,DG30&gt;10),"5","0"))))</f>
        <v>0</v>
      </c>
      <c r="DI30" s="135">
        <f>ROUND(IFERROR(CO30/CP30*100,0),0)</f>
        <v>3</v>
      </c>
      <c r="DJ30" s="130" t="str">
        <f>IF(AND(DI30&lt;=100,DI30&gt;60),"20",IF(AND(DI30&lt;=60,DI30&gt;40),"15",IF(AND(DI30&lt;=40,DI30&gt;20),"10",IF(AND(DI30&lt;=20,DI30&gt;10),"5","0"))))</f>
        <v>0</v>
      </c>
      <c r="DK30" s="135">
        <f>ROUND(IFERROR(CQ30/(CQ30+CR30)*100,0),0)</f>
        <v>73</v>
      </c>
      <c r="DL30" s="130" t="str">
        <f>IF(AND(DK30&lt;=100,DK30&gt;60),"20",IF(AND(DK30&lt;=60,DK30&gt;40),"15",IF(AND(DK30&lt;=40,DK30&gt;20),"10",IF(AND(DK30&lt;=20,DK30&gt;10),"5","0"))))</f>
        <v>20</v>
      </c>
      <c r="DM30" s="135">
        <f>ROUND(IFERROR(I30/(BW30+BY30+CC30+CF30+CI30),0)*100,0)</f>
        <v>16</v>
      </c>
      <c r="DN30" s="130" t="str">
        <f>IF(AND(DM30&lt;=100,DM30&gt;80),"50",IF(AND(DM30&lt;=80,DM30&gt;60),"40",IF(AND(DM30&lt;=60,DM30&gt;40),"30",IF(AND(DM30&lt;=40,DM30&gt;20),"20",IF(AND(DM30&lt;=20,DM30&gt;10),"10",IF(AND(DM30&lt;=10,DM30&gt;=5),"5","0"))))))</f>
        <v>10</v>
      </c>
      <c r="DO30" s="135">
        <f>ROUND(IFERROR(CS30/CT30,0)*100,0)</f>
        <v>96</v>
      </c>
      <c r="DP30" s="130" t="str">
        <f>IF(AND(DO30&lt;=100,DO30&gt;80),"30",IF(AND(DO30&lt;=80,DO30&gt;60),"20",IF(AND(DO30&lt;=60,DO30&gt;50),"15",IF(AND(DO30&lt;=50,DO30&gt;40),"10","0"))))</f>
        <v>30</v>
      </c>
      <c r="DQ30" s="130">
        <f>ROUND(IFERROR(CU30/CV30,0)*100,0)</f>
        <v>61</v>
      </c>
      <c r="DR30" s="130" t="str">
        <f>IF(AND(DQ30&lt;=100,DQ30&gt;80),"30",IF(AND(DQ30&lt;=80,DQ30&gt;60),"20",IF(AND(DQ30&lt;=60,DQ30&gt;40),"15",IF(AND(DQ30&lt;=40,DQ30&gt;20),"10","0"))))</f>
        <v>20</v>
      </c>
      <c r="DS30" s="130">
        <f>CX30+CZ30+DB30+DD30+DF30+DH30+DJ30+DL30+DN30+DP30+DR30</f>
        <v>155</v>
      </c>
      <c r="DT30" s="130">
        <v>5204</v>
      </c>
      <c r="DU30" s="130">
        <v>0</v>
      </c>
      <c r="DV30" s="130">
        <v>44115</v>
      </c>
      <c r="DW30" s="130">
        <v>0</v>
      </c>
      <c r="DX30" s="130">
        <v>0</v>
      </c>
      <c r="DY30" s="130">
        <f>ROUND(IFERROR((DT30+DU30+DX30)/(DV30+DT30+DW30),0)*100,0)</f>
        <v>11</v>
      </c>
      <c r="DZ30" s="130" t="str">
        <f>IF(AND(DY30&lt;=100,DY30&gt;90),"50",IF(AND(DY30&lt;=90,DY30&gt;80),"45",IF(AND(DY30&lt;=80,DY30&gt;70),"40",IF(AND(DY30&lt;=70,DY30&gt;60),"35",IF(AND(DY30&lt;=60,DY30&gt;50),"30",IF(AND(DY30&lt;=50,DY30&gt;40),"25",IF(AND(DY30&lt;=40,DY30&gt;30),"20",IF(AND(DY30&lt;=30,DY30&gt;20),"15",IF(AND(DY30&lt;=20,DY30&gt;10),"10",IF(AND(DY30&lt;=10,DY30&gt;5),"5","0"))))))))))</f>
        <v>10</v>
      </c>
      <c r="EA30" s="130">
        <v>100</v>
      </c>
      <c r="EB30" s="130" t="str">
        <f>IF(EA30=100,"20","0")</f>
        <v>20</v>
      </c>
      <c r="EC30" s="130">
        <v>50</v>
      </c>
      <c r="ED30" s="130" t="str">
        <f>IF(AND(EC30&lt;=100,EC30&gt;80),"20",IF(AND(EC30&lt;=80,EC30&gt;60),"15",IF(AND(EC30&lt;=60,EC30&gt;40),"10","0")))</f>
        <v>10</v>
      </c>
      <c r="EE30" s="130">
        <f>DZ30+EB30+ED30</f>
        <v>40</v>
      </c>
      <c r="EF30" s="130">
        <f>EE30+DS30</f>
        <v>195</v>
      </c>
      <c r="EG30" s="142">
        <v>19651</v>
      </c>
      <c r="EH30" s="146">
        <v>226598</v>
      </c>
      <c r="EI30" s="141">
        <f>ROUND(EG30/EH30*100000,0)</f>
        <v>8672</v>
      </c>
      <c r="EJ30" s="141" t="str">
        <f>IF(AND(EI30&gt;=4001,EI30&gt;=4001),"30",IF(AND(EI30&lt;=4000,EI30&gt;=3001),"20",IF(AND(EI30&lt;=3000,EI30&gt;=2001),"10",IF(AND(EI30&lt;=2000,EI30&gt;=1001),"5",IF(AND(EI30&lt;=1000,EI30&gt;=0),"0")))))</f>
        <v>30</v>
      </c>
      <c r="EK30" s="145">
        <v>14</v>
      </c>
      <c r="EL30" s="135" t="str">
        <f>IF(AND(EK30&gt;=5,EK30&gt;=5),"30",IF(AND(EK30&lt;=4,EK30&gt;=3),"20",IF(AND(EK30&lt;=2,EK30&gt;=1),"10",IF(AND(EK30=0,EK30=0),"0"))))</f>
        <v>30</v>
      </c>
      <c r="EM30" s="138">
        <v>0</v>
      </c>
      <c r="EN30" s="135">
        <f>IFERROR(ROUND(EM30/BZ30*100,0),0)</f>
        <v>0</v>
      </c>
      <c r="EO30" s="135" t="str">
        <f>IF(AND(EN30&lt;=100, EN30&gt;80),"30",IF(AND(EN30&lt;=80, EN30&gt;60),"20",IF(AND(EN30&lt;=60, EN30&gt;40),"15",IF(AND(EN30&lt;=40, EN30&gt;20),"10",IF(AND(EN30&lt;=20, EN30&gt;5),"5",IF(AND(EN30&lt;=5, EN30&gt;=0),"0"))))))</f>
        <v>0</v>
      </c>
      <c r="EP30" s="142">
        <v>13</v>
      </c>
      <c r="EQ30" s="135">
        <f>IFERROR(ROUND(EP30/BW30*100,0),0)</f>
        <v>52</v>
      </c>
      <c r="ER30" s="135">
        <f>IF(EQ30=100,10,-50)</f>
        <v>-50</v>
      </c>
      <c r="ES30" s="142">
        <v>19</v>
      </c>
      <c r="ET30" s="135">
        <f>IFERROR(ROUND(ES30/BZ30*100,0),0)</f>
        <v>17</v>
      </c>
      <c r="EU30" s="135" t="str">
        <f>IF(AND(ET30&lt;=100,ET30&gt;90),"50",IF(AND(ET30&lt;=90,ET30&gt;80),"45",IF(AND(ET30&lt;=80,ET30&gt;70),"40",IF(AND(ET30&lt;=70,ET30&gt;60),"35",IF(AND(ET30&lt;=60,ET30&gt;50),"30",IF(AND(ET30&lt;=50,ET30&gt;40),"25",IF(AND(ET30&lt;=40,ET30&gt;30),"20",IF(AND(ET30&lt;=30,ET30&gt;20),"15",IF(AND(ET30&lt;=20,ET30&gt;10),"10",IF(AND(ET30&lt;=10,ET30&gt;5),"5",IF(AND(ET30&lt;=5,ET30&gt;0),"1",IF(AND(ET30&lt;=0,ET30&lt;0),"0"))))))))))))</f>
        <v>10</v>
      </c>
      <c r="EV30" s="142">
        <v>32</v>
      </c>
      <c r="EW30" s="135">
        <f>IFERROR(ROUND(EV30/(BW30+BY30)*100,0),0)</f>
        <v>23</v>
      </c>
      <c r="EX30" s="135" t="str">
        <f>IF(AND(EW30&lt;=100,EW30&gt;90),"50",IF(AND(EW30&lt;=90,EW30&gt;80),"45",IF(AND(EW30&lt;=80,EW30&gt;70),"40",IF(AND(EW30&lt;=70,EW30&gt;60),"35",IF(AND(EW30&lt;=60,EW30&gt;50),"30",IF(AND(EW30&lt;=50,EW30&gt;40),"25",IF(AND(EW30&lt;=40,EW30&gt;30),"20",IF(AND(EW30&lt;=30,EW30&gt;20),"15",IF(AND(EW30&lt;=20,EW30&gt;10),"10",IF(AND(EW30&lt;=10,EW30&gt;5),"5",IF(AND(EW30&lt;5,EW30&gt;0),"0")))))))))))</f>
        <v>15</v>
      </c>
      <c r="EY30" s="142">
        <v>0</v>
      </c>
      <c r="EZ30" s="130" t="str">
        <f>IF(AND(EY30&gt;=5,EY30&gt;=5),"30",IF(AND(EY30&lt;=4,EY30&gt;1),"20",IF(AND(EY30&lt;=1,EY30&gt;0),"10",IF(AND(EY30=0,EY30=0),"0"))))</f>
        <v>0</v>
      </c>
      <c r="FA30" s="142">
        <v>0</v>
      </c>
      <c r="FB30" s="130" t="str">
        <f>IF(AND(FA30&lt;=100,FA30&gt;80),"30",IF(AND(FA30&lt;=80,FA30&gt;60),"20",IF(AND(FA30&lt;=60,FA30&gt;40),"15",IF(AND(FA30&lt;=40,FA30&gt;20),"10",IF(AND(FA30&lt;=20,FA30&gt;=0),"0")))))</f>
        <v>0</v>
      </c>
      <c r="FC30" s="142">
        <v>0</v>
      </c>
      <c r="FD30" s="130" t="str">
        <f>IF(AND(FC30&lt;=100,FC30&gt;80),"30",IF(AND(FC30&lt;=80,FC30&gt;60),"20",IF(AND(FC30&lt;=60,FC30&gt;40),"15",IF(AND(FC30&lt;=40,FC30&gt;20),"10",IF(AND(FC30&lt;=20,FC30&gt;5),"5",IF(AND(FC30&lt;=5,FC30&gt;=0),"0"))))))</f>
        <v>0</v>
      </c>
      <c r="FE30" s="130">
        <f>EJ30+EL30+EO30</f>
        <v>60</v>
      </c>
      <c r="FF30" s="130">
        <f>ER30+EU30+EX30+EZ30+FB30+FD30</f>
        <v>-25</v>
      </c>
      <c r="FG30" s="130">
        <f>FF30+FE30</f>
        <v>35</v>
      </c>
      <c r="FH30" s="143">
        <f>EF30+FG30</f>
        <v>230</v>
      </c>
      <c r="FI30" s="90"/>
      <c r="FJ30" s="86"/>
    </row>
    <row r="31" spans="1:166" ht="15.6" customHeight="1" x14ac:dyDescent="0.3">
      <c r="A31" s="43">
        <v>28</v>
      </c>
      <c r="B31" s="43" t="s">
        <v>161</v>
      </c>
      <c r="C31" s="87" t="s">
        <v>205</v>
      </c>
      <c r="D31" s="130">
        <v>21</v>
      </c>
      <c r="E31" s="130">
        <v>99</v>
      </c>
      <c r="F31" s="130">
        <v>383</v>
      </c>
      <c r="G31" s="131">
        <v>105</v>
      </c>
      <c r="H31" s="131">
        <v>136</v>
      </c>
      <c r="I31" s="130">
        <v>387</v>
      </c>
      <c r="J31" s="131">
        <v>20</v>
      </c>
      <c r="K31" s="131">
        <v>100</v>
      </c>
      <c r="L31" s="131">
        <v>180</v>
      </c>
      <c r="M31" s="131">
        <v>173</v>
      </c>
      <c r="N31" s="131">
        <v>81</v>
      </c>
      <c r="O31" s="131">
        <v>26</v>
      </c>
      <c r="P31" s="132" t="s">
        <v>206</v>
      </c>
      <c r="Q31" s="133">
        <v>20</v>
      </c>
      <c r="R31" s="133">
        <v>159</v>
      </c>
      <c r="S31" s="133">
        <v>99</v>
      </c>
      <c r="T31" s="133">
        <v>60</v>
      </c>
      <c r="U31" s="133">
        <v>384</v>
      </c>
      <c r="V31" s="133">
        <v>40</v>
      </c>
      <c r="W31" s="133">
        <v>25</v>
      </c>
      <c r="X31" s="144" t="s">
        <v>207</v>
      </c>
      <c r="Y31" s="134"/>
      <c r="Z31" s="134">
        <v>99</v>
      </c>
      <c r="AA31" s="134"/>
      <c r="AB31" s="134"/>
      <c r="AC31" s="134">
        <v>86</v>
      </c>
      <c r="AD31" s="134">
        <v>13</v>
      </c>
      <c r="AE31" s="144"/>
      <c r="AF31" s="134"/>
      <c r="AG31" s="134"/>
      <c r="AH31" s="134">
        <v>33</v>
      </c>
      <c r="AI31" s="134"/>
      <c r="AJ31" s="134"/>
      <c r="AK31" s="134"/>
      <c r="AL31" s="135">
        <v>99</v>
      </c>
      <c r="AM31" s="135">
        <v>13</v>
      </c>
      <c r="AN31" s="135">
        <v>86</v>
      </c>
      <c r="AO31" s="135">
        <f>AP31+AQ31</f>
        <v>355</v>
      </c>
      <c r="AP31" s="135">
        <v>174</v>
      </c>
      <c r="AQ31" s="135">
        <v>181</v>
      </c>
      <c r="AR31" s="135">
        <v>143</v>
      </c>
      <c r="AS31" s="135">
        <v>29</v>
      </c>
      <c r="AT31" s="135">
        <v>114</v>
      </c>
      <c r="AU31" s="136" t="s">
        <v>208</v>
      </c>
      <c r="AV31" s="135">
        <v>47</v>
      </c>
      <c r="AW31" s="135">
        <v>46</v>
      </c>
      <c r="AX31" s="135">
        <v>47</v>
      </c>
      <c r="AY31" s="135">
        <v>121</v>
      </c>
      <c r="AZ31" s="135">
        <v>95</v>
      </c>
      <c r="BA31" s="135">
        <v>105</v>
      </c>
      <c r="BB31" s="135">
        <v>5</v>
      </c>
      <c r="BC31" s="135">
        <v>5</v>
      </c>
      <c r="BD31" s="135">
        <v>5</v>
      </c>
      <c r="BE31" s="135">
        <v>1</v>
      </c>
      <c r="BF31" s="135">
        <v>1</v>
      </c>
      <c r="BG31" s="135">
        <v>1</v>
      </c>
      <c r="BH31" s="135">
        <v>1</v>
      </c>
      <c r="BI31" s="135">
        <v>1</v>
      </c>
      <c r="BJ31" s="135">
        <v>1</v>
      </c>
      <c r="BK31" s="135">
        <v>99</v>
      </c>
      <c r="BL31" s="135">
        <v>65</v>
      </c>
      <c r="BM31" s="135">
        <v>99</v>
      </c>
      <c r="BN31" s="135">
        <v>85</v>
      </c>
      <c r="BO31" s="135">
        <v>25</v>
      </c>
      <c r="BP31" s="135">
        <v>85</v>
      </c>
      <c r="BQ31" s="142">
        <v>1</v>
      </c>
      <c r="BR31" s="145">
        <v>1</v>
      </c>
      <c r="BS31" s="145">
        <v>1</v>
      </c>
      <c r="BT31" s="145">
        <v>20</v>
      </c>
      <c r="BU31" s="145">
        <v>20</v>
      </c>
      <c r="BV31" s="145">
        <v>20</v>
      </c>
      <c r="BW31" s="130">
        <v>21</v>
      </c>
      <c r="BX31" s="130">
        <f>Z31</f>
        <v>99</v>
      </c>
      <c r="BY31" s="130">
        <f>BX31</f>
        <v>99</v>
      </c>
      <c r="BZ31" s="130">
        <f>BX31</f>
        <v>99</v>
      </c>
      <c r="CA31" s="130">
        <f>AD31</f>
        <v>13</v>
      </c>
      <c r="CB31" s="130">
        <f>AO31</f>
        <v>355</v>
      </c>
      <c r="CC31" s="130">
        <f>CB31</f>
        <v>355</v>
      </c>
      <c r="CD31" s="130">
        <f>CB31</f>
        <v>355</v>
      </c>
      <c r="CE31" s="130">
        <f>AH31</f>
        <v>33</v>
      </c>
      <c r="CF31" s="130">
        <f>CE31</f>
        <v>33</v>
      </c>
      <c r="CG31" s="130">
        <f>CE31</f>
        <v>33</v>
      </c>
      <c r="CH31" s="130">
        <f>IFERROR(AV31+AY31+BB31+BE31+BH31+BK31+BN31+BQ31+BT31,0)</f>
        <v>380</v>
      </c>
      <c r="CI31" s="130">
        <f>IFERROR(AW31+AZ31+BC31+BF31+BI31+BL31+BO31+BR31+BU31,0)</f>
        <v>259</v>
      </c>
      <c r="CJ31" s="130">
        <f>IFERROR(AX31+BA31+BD31+BG31+BJ31+BM31+BP31+BS31+BV31,0)</f>
        <v>364</v>
      </c>
      <c r="CK31" s="135">
        <v>8</v>
      </c>
      <c r="CL31" s="135">
        <v>773</v>
      </c>
      <c r="CM31" s="135">
        <v>15</v>
      </c>
      <c r="CN31" s="135">
        <v>774</v>
      </c>
      <c r="CO31" s="135">
        <v>80</v>
      </c>
      <c r="CP31" s="135">
        <v>7702</v>
      </c>
      <c r="CQ31" s="135">
        <v>1588</v>
      </c>
      <c r="CR31" s="135">
        <v>1083</v>
      </c>
      <c r="CS31" s="135">
        <v>5207</v>
      </c>
      <c r="CT31" s="135">
        <v>6030</v>
      </c>
      <c r="CU31" s="139">
        <v>426</v>
      </c>
      <c r="CV31" s="140">
        <v>805</v>
      </c>
      <c r="CW31" s="135">
        <f>ROUND(IFERROR(D31/BW31,0)*100,0)</f>
        <v>100</v>
      </c>
      <c r="CX31" s="130">
        <f>IF(CW31=100,10,-50)</f>
        <v>10</v>
      </c>
      <c r="CY31" s="135">
        <f>ROUND(IFERROR(E31/BZ31,0)*100,0)</f>
        <v>100</v>
      </c>
      <c r="CZ31" s="130" t="str">
        <f>IF((CY31=100),"30",IF(AND(CY31&lt;=99,CY31&gt;90),"20",IF(AND(CY31&lt;=90,CY31&gt;80),"10","-30")))</f>
        <v>30</v>
      </c>
      <c r="DA31" s="135">
        <f>ROUND(IFERROR(F31/(CD31+CG31),0)*100,0)</f>
        <v>99</v>
      </c>
      <c r="DB31" s="130" t="str">
        <f>IF(AND(DA31&lt;=100,DA31&gt;90),"30",IF(AND(DA31&lt;=90,DA31&gt;80),"20",IF(AND(DA31&lt;=80,DA31&gt;70),"15",IF(AND(DA31&lt;=70,DA31&gt;60),"10",IF(AND(DA31&lt;=60,DA31&gt;50),"5","0")))))</f>
        <v>30</v>
      </c>
      <c r="DC31" s="135">
        <f>ROUND(IFERROR(G31/CJ31,0)*100,0)</f>
        <v>29</v>
      </c>
      <c r="DD31" s="135" t="str">
        <f>IF(AND(DC31&lt;=100,DC31&gt;60),"30",IF(AND(DC31&lt;=60,DC31&gt;40),"20",IF(AND(DC31&lt;=40,DC31&gt;30),"15",IF(AND(DC31&lt;=30,DC31&gt;20),"10",IF(AND(DC31&lt;=20,DC31&gt;10),"5",IF(DC31=0,-30,0))))))</f>
        <v>10</v>
      </c>
      <c r="DE31" s="135">
        <f>ROUND(IFERROR(CK31/CL31*100,0),0)</f>
        <v>1</v>
      </c>
      <c r="DF31" s="130" t="str">
        <f>IF(AND(DE31&lt;=100,DE31&gt;60),"20",IF(AND(DE31&lt;=60,DE31&gt;40),"15",IF(AND(DE31&lt;=40,DE31&gt;20),"10",IF(AND(DE31&lt;=20,DE31&gt;10),"5","0"))))</f>
        <v>0</v>
      </c>
      <c r="DG31" s="135">
        <f>ROUND(IFERROR(CM31/CN31*100,0),0)</f>
        <v>2</v>
      </c>
      <c r="DH31" s="130" t="str">
        <f>IF(AND(DG31&lt;=100,DG31&gt;60),"20",IF(AND(DG31&lt;=60,DG31&gt;40),"15",IF(AND(DG31&lt;=40,DG31&gt;20),"10",IF(AND(DG31&lt;=20,DG31&gt;10),"5","0"))))</f>
        <v>0</v>
      </c>
      <c r="DI31" s="135">
        <f>ROUND(IFERROR(CO31/CP31*100,0),0)</f>
        <v>1</v>
      </c>
      <c r="DJ31" s="130" t="str">
        <f>IF(AND(DI31&lt;=100,DI31&gt;60),"20",IF(AND(DI31&lt;=60,DI31&gt;40),"15",IF(AND(DI31&lt;=40,DI31&gt;20),"10",IF(AND(DI31&lt;=20,DI31&gt;10),"5","0"))))</f>
        <v>0</v>
      </c>
      <c r="DK31" s="135">
        <f>ROUND(IFERROR(CQ31/(CQ31+CR31)*100,0),0)</f>
        <v>59</v>
      </c>
      <c r="DL31" s="130" t="str">
        <f>IF(AND(DK31&lt;=100,DK31&gt;60),"20",IF(AND(DK31&lt;=60,DK31&gt;40),"15",IF(AND(DK31&lt;=40,DK31&gt;20),"10",IF(AND(DK31&lt;=20,DK31&gt;10),"5","0"))))</f>
        <v>15</v>
      </c>
      <c r="DM31" s="135">
        <f>ROUND(IFERROR(I31/(BW31+BY31+CC31+CF31+CI31),0)*100,0)</f>
        <v>50</v>
      </c>
      <c r="DN31" s="130" t="str">
        <f>IF(AND(DM31&lt;=100,DM31&gt;80),"50",IF(AND(DM31&lt;=80,DM31&gt;60),"40",IF(AND(DM31&lt;=60,DM31&gt;40),"30",IF(AND(DM31&lt;=40,DM31&gt;20),"20",IF(AND(DM31&lt;=20,DM31&gt;10),"10",IF(AND(DM31&lt;=10,DM31&gt;=5),"5","0"))))))</f>
        <v>30</v>
      </c>
      <c r="DO31" s="135">
        <f>ROUND(IFERROR(CS31/CT31,0)*100,0)</f>
        <v>86</v>
      </c>
      <c r="DP31" s="130" t="str">
        <f>IF(AND(DO31&lt;=100,DO31&gt;80),"30",IF(AND(DO31&lt;=80,DO31&gt;60),"20",IF(AND(DO31&lt;=60,DO31&gt;50),"15",IF(AND(DO31&lt;=50,DO31&gt;40),"10","0"))))</f>
        <v>30</v>
      </c>
      <c r="DQ31" s="130">
        <f>ROUND(IFERROR(CU31/CV31,0)*100,0)</f>
        <v>53</v>
      </c>
      <c r="DR31" s="130" t="str">
        <f>IF(AND(DQ31&lt;=100,DQ31&gt;80),"30",IF(AND(DQ31&lt;=80,DQ31&gt;60),"20",IF(AND(DQ31&lt;=60,DQ31&gt;40),"15",IF(AND(DQ31&lt;=40,DQ31&gt;20),"10","0"))))</f>
        <v>15</v>
      </c>
      <c r="DS31" s="130">
        <f>CX31+CZ31+DB31+DD31+DF31+DH31+DJ31+DL31+DN31+DP31+DR31</f>
        <v>170</v>
      </c>
      <c r="DT31" s="130">
        <v>6102</v>
      </c>
      <c r="DU31" s="130">
        <v>0</v>
      </c>
      <c r="DV31" s="130">
        <v>48711</v>
      </c>
      <c r="DW31" s="130">
        <v>0</v>
      </c>
      <c r="DX31" s="130">
        <v>0</v>
      </c>
      <c r="DY31" s="130">
        <f>ROUND(IFERROR((DT31+DU31+DX31)/(DV31+DT31+DW31),0)*100,0)</f>
        <v>11</v>
      </c>
      <c r="DZ31" s="130" t="str">
        <f>IF(AND(DY31&lt;=100,DY31&gt;90),"50",IF(AND(DY31&lt;=90,DY31&gt;80),"45",IF(AND(DY31&lt;=80,DY31&gt;70),"40",IF(AND(DY31&lt;=70,DY31&gt;60),"35",IF(AND(DY31&lt;=60,DY31&gt;50),"30",IF(AND(DY31&lt;=50,DY31&gt;40),"25",IF(AND(DY31&lt;=40,DY31&gt;30),"20",IF(AND(DY31&lt;=30,DY31&gt;20),"15",IF(AND(DY31&lt;=20,DY31&gt;10),"10",IF(AND(DY31&lt;=10,DY31&gt;5),"5","0"))))))))))</f>
        <v>10</v>
      </c>
      <c r="EA31" s="130">
        <f>ROUND(IFERROR(DU31/DW31,0)*100,0)</f>
        <v>0</v>
      </c>
      <c r="EB31" s="130" t="str">
        <f>IF(EA31=100,"20","0")</f>
        <v>0</v>
      </c>
      <c r="EC31" s="130">
        <f>ROUND(IFERROR(DX31/DV31,0)*100,0)</f>
        <v>0</v>
      </c>
      <c r="ED31" s="130" t="str">
        <f>IF(AND(EC31&lt;=100,EC31&gt;80),"20",IF(AND(EC31&lt;=80,EC31&gt;60),"15",IF(AND(EC31&lt;=60,EC31&gt;40),"10","0")))</f>
        <v>0</v>
      </c>
      <c r="EE31" s="130">
        <f>DZ31+EB31+ED31</f>
        <v>10</v>
      </c>
      <c r="EF31" s="130">
        <f>EE31+DS31</f>
        <v>180</v>
      </c>
      <c r="EG31" s="142">
        <v>22980</v>
      </c>
      <c r="EH31" s="146">
        <v>429652</v>
      </c>
      <c r="EI31" s="141">
        <f>ROUND(EG31/EH31*100000,0)</f>
        <v>5349</v>
      </c>
      <c r="EJ31" s="141" t="str">
        <f>IF(AND(EI31&gt;=4001,EI31&gt;=4001),"30",IF(AND(EI31&lt;=4000,EI31&gt;=3001),"20",IF(AND(EI31&lt;=3000,EI31&gt;=2001),"10",IF(AND(EI31&lt;=2000,EI31&gt;=1001),"5",IF(AND(EI31&lt;=1000,EI31&gt;=0),"0")))))</f>
        <v>30</v>
      </c>
      <c r="EK31" s="145">
        <v>39</v>
      </c>
      <c r="EL31" s="135" t="str">
        <f>IF(AND(EK31&gt;=5,EK31&gt;=5),"30",IF(AND(EK31&lt;=4,EK31&gt;=3),"20",IF(AND(EK31&lt;=2,EK31&gt;=1),"10",IF(AND(EK31=0,EK31=0),"0"))))</f>
        <v>30</v>
      </c>
      <c r="EM31" s="138">
        <v>5</v>
      </c>
      <c r="EN31" s="135">
        <f>IFERROR(ROUND(EM31/BZ31*100,0),0)</f>
        <v>5</v>
      </c>
      <c r="EO31" s="135" t="str">
        <f>IF(AND(EN31&lt;=100, EN31&gt;80),"30",IF(AND(EN31&lt;=80, EN31&gt;60),"20",IF(AND(EN31&lt;=60, EN31&gt;40),"15",IF(AND(EN31&lt;=40, EN31&gt;20),"10",IF(AND(EN31&lt;=20, EN31&gt;5),"5",IF(AND(EN31&lt;=5, EN31&gt;=0),"0"))))))</f>
        <v>0</v>
      </c>
      <c r="EP31" s="142">
        <v>21</v>
      </c>
      <c r="EQ31" s="135">
        <f>IFERROR(ROUND(EP31/BW31*100,0),0)</f>
        <v>100</v>
      </c>
      <c r="ER31" s="135">
        <f>IF(EQ31=100,10,-50)</f>
        <v>10</v>
      </c>
      <c r="ES31" s="142">
        <v>27</v>
      </c>
      <c r="ET31" s="135">
        <f>IFERROR(ROUND(ES31/BZ31*100,0),0)</f>
        <v>27</v>
      </c>
      <c r="EU31" s="135" t="str">
        <f>IF(AND(ET31&lt;=100,ET31&gt;90),"50",IF(AND(ET31&lt;=90,ET31&gt;80),"45",IF(AND(ET31&lt;=80,ET31&gt;70),"40",IF(AND(ET31&lt;=70,ET31&gt;60),"35",IF(AND(ET31&lt;=60,ET31&gt;50),"30",IF(AND(ET31&lt;=50,ET31&gt;40),"25",IF(AND(ET31&lt;=40,ET31&gt;30),"20",IF(AND(ET31&lt;=30,ET31&gt;20),"15",IF(AND(ET31&lt;=20,ET31&gt;10),"10",IF(AND(ET31&lt;=10,ET31&gt;5),"5",IF(AND(ET31&lt;=5,ET31&gt;0),"1",IF(AND(ET31&lt;=0,ET31&lt;0),"0"))))))))))))</f>
        <v>15</v>
      </c>
      <c r="EV31" s="142">
        <v>35</v>
      </c>
      <c r="EW31" s="135">
        <f>IFERROR(ROUND(EV31/(BW31+BY31)*100,0),0)</f>
        <v>29</v>
      </c>
      <c r="EX31" s="135" t="str">
        <f>IF(AND(EW31&lt;=100,EW31&gt;90),"50",IF(AND(EW31&lt;=90,EW31&gt;80),"45",IF(AND(EW31&lt;=80,EW31&gt;70),"40",IF(AND(EW31&lt;=70,EW31&gt;60),"35",IF(AND(EW31&lt;=60,EW31&gt;50),"30",IF(AND(EW31&lt;=50,EW31&gt;40),"25",IF(AND(EW31&lt;=40,EW31&gt;30),"20",IF(AND(EW31&lt;=30,EW31&gt;20),"15",IF(AND(EW31&lt;=20,EW31&gt;10),"10",IF(AND(EW31&lt;=10,EW31&gt;5),"5",IF(AND(EW31&lt;5,EW31&gt;0),"0")))))))))))</f>
        <v>15</v>
      </c>
      <c r="EY31" s="142">
        <v>0</v>
      </c>
      <c r="EZ31" s="130" t="str">
        <f>IF(AND(EY31&gt;=5,EY31&gt;=5),"30",IF(AND(EY31&lt;=4,EY31&gt;1),"20",IF(AND(EY31&lt;=1,EY31&gt;0),"10",IF(AND(EY31=0,EY31=0),"0"))))</f>
        <v>0</v>
      </c>
      <c r="FA31" s="142">
        <v>0</v>
      </c>
      <c r="FB31" s="130" t="str">
        <f>IF(AND(FA31&lt;=100,FA31&gt;80),"30",IF(AND(FA31&lt;=80,FA31&gt;60),"20",IF(AND(FA31&lt;=60,FA31&gt;40),"15",IF(AND(FA31&lt;=40,FA31&gt;20),"10",IF(AND(FA31&lt;=20,FA31&gt;=0),"0")))))</f>
        <v>0</v>
      </c>
      <c r="FC31" s="142">
        <v>13</v>
      </c>
      <c r="FD31" s="130" t="str">
        <f>IF(AND(FC31&lt;=100,FC31&gt;80),"30",IF(AND(FC31&lt;=80,FC31&gt;60),"20",IF(AND(FC31&lt;=60,FC31&gt;40),"15",IF(AND(FC31&lt;=40,FC31&gt;20),"10",IF(AND(FC31&lt;=20,FC31&gt;5),"5",IF(AND(FC31&lt;=5,FC31&gt;=0),"0"))))))</f>
        <v>5</v>
      </c>
      <c r="FE31" s="130">
        <f>EJ31+EL31+EO31</f>
        <v>60</v>
      </c>
      <c r="FF31" s="130">
        <f>ER31+EU31+EX31+EZ31+FB31+FD31</f>
        <v>45</v>
      </c>
      <c r="FG31" s="130">
        <f>FF31+FE31</f>
        <v>105</v>
      </c>
      <c r="FH31" s="143">
        <f>EF31+FG31</f>
        <v>285</v>
      </c>
      <c r="FI31" s="90"/>
      <c r="FJ31" s="86"/>
    </row>
    <row r="32" spans="1:166" ht="15.6" customHeight="1" x14ac:dyDescent="0.3">
      <c r="A32" s="43">
        <v>29</v>
      </c>
      <c r="B32" s="43" t="s">
        <v>125</v>
      </c>
      <c r="C32" s="87" t="s">
        <v>209</v>
      </c>
      <c r="D32" s="130">
        <v>21</v>
      </c>
      <c r="E32" s="130">
        <v>26</v>
      </c>
      <c r="F32" s="130">
        <v>754</v>
      </c>
      <c r="G32" s="131">
        <v>362</v>
      </c>
      <c r="H32" s="131">
        <v>137</v>
      </c>
      <c r="I32" s="130">
        <v>954</v>
      </c>
      <c r="J32" s="131">
        <v>22</v>
      </c>
      <c r="K32" s="131">
        <v>317</v>
      </c>
      <c r="L32" s="131">
        <v>440</v>
      </c>
      <c r="M32" s="131">
        <v>333</v>
      </c>
      <c r="N32" s="131">
        <v>396</v>
      </c>
      <c r="O32" s="131">
        <v>41</v>
      </c>
      <c r="P32" s="132" t="s">
        <v>210</v>
      </c>
      <c r="Q32" s="133">
        <v>19</v>
      </c>
      <c r="R32" s="133">
        <v>26</v>
      </c>
      <c r="S32" s="133">
        <v>0</v>
      </c>
      <c r="T32" s="133">
        <v>0</v>
      </c>
      <c r="U32" s="133">
        <v>647</v>
      </c>
      <c r="V32" s="133">
        <v>50</v>
      </c>
      <c r="W32" s="133">
        <v>125</v>
      </c>
      <c r="X32" s="144" t="s">
        <v>450</v>
      </c>
      <c r="Y32" s="134">
        <v>21</v>
      </c>
      <c r="Z32" s="134">
        <v>26</v>
      </c>
      <c r="AA32" s="134"/>
      <c r="AB32" s="134"/>
      <c r="AC32" s="134">
        <v>0</v>
      </c>
      <c r="AD32" s="134">
        <v>26</v>
      </c>
      <c r="AE32" s="134">
        <v>702</v>
      </c>
      <c r="AF32" s="134"/>
      <c r="AG32" s="134"/>
      <c r="AH32" s="134">
        <v>57</v>
      </c>
      <c r="AI32" s="134">
        <v>56</v>
      </c>
      <c r="AJ32" s="134"/>
      <c r="AK32" s="134"/>
      <c r="AL32" s="135">
        <v>26</v>
      </c>
      <c r="AM32" s="135">
        <v>26</v>
      </c>
      <c r="AN32" s="135">
        <v>0</v>
      </c>
      <c r="AO32" s="135">
        <f>AP32+AQ32</f>
        <v>846</v>
      </c>
      <c r="AP32" s="135">
        <v>440</v>
      </c>
      <c r="AQ32" s="135">
        <v>406</v>
      </c>
      <c r="AR32" s="135">
        <v>307</v>
      </c>
      <c r="AS32" s="135">
        <v>47</v>
      </c>
      <c r="AT32" s="135">
        <v>260</v>
      </c>
      <c r="AU32" s="136" t="s">
        <v>481</v>
      </c>
      <c r="AV32" s="135">
        <v>136</v>
      </c>
      <c r="AW32" s="135">
        <v>136</v>
      </c>
      <c r="AX32" s="135">
        <v>136</v>
      </c>
      <c r="AY32" s="135">
        <v>106</v>
      </c>
      <c r="AZ32" s="135">
        <v>103</v>
      </c>
      <c r="BA32" s="135">
        <v>106</v>
      </c>
      <c r="BB32" s="135">
        <v>34</v>
      </c>
      <c r="BC32" s="135">
        <v>34</v>
      </c>
      <c r="BD32" s="135">
        <v>34</v>
      </c>
      <c r="BE32" s="135">
        <v>1</v>
      </c>
      <c r="BF32" s="135">
        <v>1</v>
      </c>
      <c r="BG32" s="135">
        <v>1</v>
      </c>
      <c r="BH32" s="135">
        <v>1</v>
      </c>
      <c r="BI32" s="135">
        <v>1</v>
      </c>
      <c r="BJ32" s="135">
        <v>1</v>
      </c>
      <c r="BK32" s="135">
        <v>160</v>
      </c>
      <c r="BL32" s="135">
        <v>0</v>
      </c>
      <c r="BM32" s="135">
        <v>160</v>
      </c>
      <c r="BN32" s="135">
        <v>128</v>
      </c>
      <c r="BO32" s="135">
        <v>110</v>
      </c>
      <c r="BP32" s="135">
        <v>120</v>
      </c>
      <c r="BQ32" s="142">
        <v>1</v>
      </c>
      <c r="BR32" s="145">
        <v>1</v>
      </c>
      <c r="BS32" s="145">
        <v>1</v>
      </c>
      <c r="BT32" s="145">
        <v>0</v>
      </c>
      <c r="BU32" s="145">
        <v>0</v>
      </c>
      <c r="BV32" s="145">
        <v>0</v>
      </c>
      <c r="BW32" s="130">
        <f>Y32</f>
        <v>21</v>
      </c>
      <c r="BX32" s="130">
        <f>Z32</f>
        <v>26</v>
      </c>
      <c r="BY32" s="130">
        <f>BX32</f>
        <v>26</v>
      </c>
      <c r="BZ32" s="130">
        <f>BX32</f>
        <v>26</v>
      </c>
      <c r="CA32" s="130">
        <f>AD32</f>
        <v>26</v>
      </c>
      <c r="CB32" s="130">
        <f>AE32</f>
        <v>702</v>
      </c>
      <c r="CC32" s="130">
        <f>CB32</f>
        <v>702</v>
      </c>
      <c r="CD32" s="130">
        <f>CB32</f>
        <v>702</v>
      </c>
      <c r="CE32" s="130">
        <f>AH32</f>
        <v>57</v>
      </c>
      <c r="CF32" s="130">
        <f>AI32</f>
        <v>56</v>
      </c>
      <c r="CG32" s="130">
        <f>CE32</f>
        <v>57</v>
      </c>
      <c r="CH32" s="130">
        <f>IFERROR(AV32+AY32+BB32+BE32+BH32+BK32+BN32+BQ32+BT32,0)</f>
        <v>567</v>
      </c>
      <c r="CI32" s="130">
        <f>IFERROR(AW32+AZ32+BC32+BF32+BI32+BL32+BO32+BR32+BU32,0)</f>
        <v>386</v>
      </c>
      <c r="CJ32" s="130">
        <f>IFERROR(AX32+BA32+BD32+BG32+BJ32+BM32+BP32+BS32+BV32,0)</f>
        <v>559</v>
      </c>
      <c r="CK32" s="135">
        <v>31</v>
      </c>
      <c r="CL32" s="135">
        <v>1227</v>
      </c>
      <c r="CM32" s="135">
        <v>13</v>
      </c>
      <c r="CN32" s="135">
        <v>1228</v>
      </c>
      <c r="CO32" s="135">
        <v>47</v>
      </c>
      <c r="CP32" s="135">
        <v>24513</v>
      </c>
      <c r="CQ32" s="135">
        <v>5084</v>
      </c>
      <c r="CR32" s="135">
        <v>8188</v>
      </c>
      <c r="CS32" s="135">
        <v>19590</v>
      </c>
      <c r="CT32" s="135">
        <v>19837</v>
      </c>
      <c r="CU32" s="139">
        <v>1373</v>
      </c>
      <c r="CV32" s="140">
        <v>3266</v>
      </c>
      <c r="CW32" s="135">
        <f>ROUND(IFERROR(D32/BW32,0)*100,0)</f>
        <v>100</v>
      </c>
      <c r="CX32" s="130">
        <f>IF(CW32=100,10,-50)</f>
        <v>10</v>
      </c>
      <c r="CY32" s="135">
        <f>ROUND(IFERROR(E32/BZ32,0)*100,0)</f>
        <v>100</v>
      </c>
      <c r="CZ32" s="130" t="str">
        <f>IF((CY32=100),"30",IF(AND(CY32&lt;=99,CY32&gt;90),"20",IF(AND(CY32&lt;=90,CY32&gt;80),"10","-30")))</f>
        <v>30</v>
      </c>
      <c r="DA32" s="135">
        <f>ROUND(IFERROR(F32/(CD32+CG32),0)*100,0)</f>
        <v>99</v>
      </c>
      <c r="DB32" s="130" t="str">
        <f>IF(AND(DA32&lt;=100,DA32&gt;90),"30",IF(AND(DA32&lt;=90,DA32&gt;80),"20",IF(AND(DA32&lt;=80,DA32&gt;70),"15",IF(AND(DA32&lt;=70,DA32&gt;60),"10",IF(AND(DA32&lt;=60,DA32&gt;50),"5","0")))))</f>
        <v>30</v>
      </c>
      <c r="DC32" s="135">
        <f>ROUND(IFERROR(G32/CJ32,0)*100,0)</f>
        <v>65</v>
      </c>
      <c r="DD32" s="135" t="str">
        <f>IF(AND(DC32&lt;=100,DC32&gt;60),"30",IF(AND(DC32&lt;=60,DC32&gt;40),"20",IF(AND(DC32&lt;=40,DC32&gt;30),"15",IF(AND(DC32&lt;=30,DC32&gt;20),"10",IF(AND(DC32&lt;=20,DC32&gt;10),"5",IF(DC32=0,-30,0))))))</f>
        <v>30</v>
      </c>
      <c r="DE32" s="135">
        <f>ROUND(IFERROR(CK32/CL32*100,0),0)</f>
        <v>3</v>
      </c>
      <c r="DF32" s="130" t="str">
        <f>IF(AND(DE32&lt;=100,DE32&gt;60),"20",IF(AND(DE32&lt;=60,DE32&gt;40),"15",IF(AND(DE32&lt;=40,DE32&gt;20),"10",IF(AND(DE32&lt;=20,DE32&gt;10),"5","0"))))</f>
        <v>0</v>
      </c>
      <c r="DG32" s="135">
        <f>ROUND(IFERROR(CM32/CN32*100,0),0)</f>
        <v>1</v>
      </c>
      <c r="DH32" s="130" t="str">
        <f>IF(AND(DG32&lt;=100,DG32&gt;60),"20",IF(AND(DG32&lt;=60,DG32&gt;40),"15",IF(AND(DG32&lt;=40,DG32&gt;20),"10",IF(AND(DG32&lt;=20,DG32&gt;10),"5","0"))))</f>
        <v>0</v>
      </c>
      <c r="DI32" s="135">
        <f>ROUND(IFERROR(CO32/CP32*100,0),0)</f>
        <v>0</v>
      </c>
      <c r="DJ32" s="130" t="str">
        <f>IF(AND(DI32&lt;=100,DI32&gt;60),"20",IF(AND(DI32&lt;=60,DI32&gt;40),"15",IF(AND(DI32&lt;=40,DI32&gt;20),"10",IF(AND(DI32&lt;=20,DI32&gt;10),"5","0"))))</f>
        <v>0</v>
      </c>
      <c r="DK32" s="135">
        <f>ROUND(IFERROR(CQ32/(CQ32+CR32)*100,0),0)</f>
        <v>38</v>
      </c>
      <c r="DL32" s="130" t="str">
        <f>IF(AND(DK32&lt;=100,DK32&gt;60),"20",IF(AND(DK32&lt;=60,DK32&gt;40),"15",IF(AND(DK32&lt;=40,DK32&gt;20),"10",IF(AND(DK32&lt;=20,DK32&gt;10),"5","0"))))</f>
        <v>10</v>
      </c>
      <c r="DM32" s="135">
        <f>ROUND(IFERROR(I32/(BW32+BY32+CC32+CF32+CI32),0)*100,0)</f>
        <v>80</v>
      </c>
      <c r="DN32" s="130" t="str">
        <f>IF(AND(DM32&lt;=100,DM32&gt;80),"50",IF(AND(DM32&lt;=80,DM32&gt;60),"40",IF(AND(DM32&lt;=60,DM32&gt;40),"30",IF(AND(DM32&lt;=40,DM32&gt;20),"20",IF(AND(DM32&lt;=20,DM32&gt;10),"10",IF(AND(DM32&lt;=10,DM32&gt;=5),"5","0"))))))</f>
        <v>40</v>
      </c>
      <c r="DO32" s="135">
        <f>ROUND(IFERROR(CS32/CT32,0)*100,0)</f>
        <v>99</v>
      </c>
      <c r="DP32" s="130" t="str">
        <f>IF(AND(DO32&lt;=100,DO32&gt;80),"30",IF(AND(DO32&lt;=80,DO32&gt;60),"20",IF(AND(DO32&lt;=60,DO32&gt;50),"15",IF(AND(DO32&lt;=50,DO32&gt;40),"10","0"))))</f>
        <v>30</v>
      </c>
      <c r="DQ32" s="130">
        <f>ROUND(IFERROR(CU32/CV32,0)*100,0)</f>
        <v>42</v>
      </c>
      <c r="DR32" s="130" t="str">
        <f>IF(AND(DQ32&lt;=100,DQ32&gt;80),"30",IF(AND(DQ32&lt;=80,DQ32&gt;60),"20",IF(AND(DQ32&lt;=60,DQ32&gt;40),"15",IF(AND(DQ32&lt;=40,DQ32&gt;20),"10","0"))))</f>
        <v>15</v>
      </c>
      <c r="DS32" s="130">
        <f>CX32+CZ32+DB32+DD32+DF32+DH32+DJ32+DL32+DN32+DP32+DR32</f>
        <v>195</v>
      </c>
      <c r="DT32" s="130">
        <v>20036</v>
      </c>
      <c r="DU32" s="130">
        <v>0</v>
      </c>
      <c r="DV32" s="130">
        <v>103459</v>
      </c>
      <c r="DW32" s="130">
        <v>0</v>
      </c>
      <c r="DX32" s="130">
        <v>25462</v>
      </c>
      <c r="DY32" s="130">
        <f>ROUND(IFERROR((DT32+DU32+DX32)/(DV32+DT32+DW32),0)*100,0)</f>
        <v>37</v>
      </c>
      <c r="DZ32" s="130" t="str">
        <f>IF(AND(DY32&lt;=100,DY32&gt;90),"50",IF(AND(DY32&lt;=90,DY32&gt;80),"45",IF(AND(DY32&lt;=80,DY32&gt;70),"40",IF(AND(DY32&lt;=70,DY32&gt;60),"35",IF(AND(DY32&lt;=60,DY32&gt;50),"30",IF(AND(DY32&lt;=50,DY32&gt;40),"25",IF(AND(DY32&lt;=40,DY32&gt;30),"20",IF(AND(DY32&lt;=30,DY32&gt;20),"15",IF(AND(DY32&lt;=20,DY32&gt;10),"10",IF(AND(DY32&lt;=10,DY32&gt;5),"5","0"))))))))))</f>
        <v>20</v>
      </c>
      <c r="EA32" s="130">
        <v>100</v>
      </c>
      <c r="EB32" s="130" t="str">
        <f>IF(EA32=100,"20","0")</f>
        <v>20</v>
      </c>
      <c r="EC32" s="130">
        <f>ROUND(IFERROR(DX32/DV32,0)*100,0)</f>
        <v>25</v>
      </c>
      <c r="ED32" s="130" t="str">
        <f>IF(AND(EC32&lt;=100,EC32&gt;80),"20",IF(AND(EC32&lt;=80,EC32&gt;60),"15",IF(AND(EC32&lt;=60,EC32&gt;40),"10","0")))</f>
        <v>0</v>
      </c>
      <c r="EE32" s="130">
        <f>DZ32+EB32+ED32</f>
        <v>40</v>
      </c>
      <c r="EF32" s="130">
        <f>EE32+DS32</f>
        <v>235</v>
      </c>
      <c r="EG32" s="142">
        <v>126061</v>
      </c>
      <c r="EH32" s="146">
        <v>1008708</v>
      </c>
      <c r="EI32" s="141">
        <f>ROUND(EG32/EH32*100000,0)</f>
        <v>12497</v>
      </c>
      <c r="EJ32" s="141" t="str">
        <f>IF(AND(EI32&gt;=4001,EI32&gt;=4001),"30",IF(AND(EI32&lt;=4000,EI32&gt;=3001),"20",IF(AND(EI32&lt;=3000,EI32&gt;=2001),"10",IF(AND(EI32&lt;=2000,EI32&gt;=1001),"5",IF(AND(EI32&lt;=1000,EI32&gt;=0),"0")))))</f>
        <v>30</v>
      </c>
      <c r="EK32" s="145">
        <v>56</v>
      </c>
      <c r="EL32" s="135" t="str">
        <f>IF(AND(EK32&gt;=5,EK32&gt;=5),"30",IF(AND(EK32&lt;=4,EK32&gt;=3),"20",IF(AND(EK32&lt;=2,EK32&gt;=1),"10",IF(AND(EK32=0,EK32=0),"0"))))</f>
        <v>30</v>
      </c>
      <c r="EM32" s="138">
        <v>15</v>
      </c>
      <c r="EN32" s="135">
        <f>IFERROR(ROUND(EM32/BZ32*100,0),0)</f>
        <v>58</v>
      </c>
      <c r="EO32" s="135" t="str">
        <f>IF(AND(EN32&lt;=100, EN32&gt;80),"30",IF(AND(EN32&lt;=80, EN32&gt;60),"20",IF(AND(EN32&lt;=60, EN32&gt;40),"15",IF(AND(EN32&lt;=40, EN32&gt;20),"10",IF(AND(EN32&lt;=20, EN32&gt;5),"5",IF(AND(EN32&lt;=5, EN32&gt;=0),"0"))))))</f>
        <v>15</v>
      </c>
      <c r="EP32" s="142">
        <v>21</v>
      </c>
      <c r="EQ32" s="135">
        <f>IFERROR(ROUND(EP32/BW32*100,0),0)</f>
        <v>100</v>
      </c>
      <c r="ER32" s="135">
        <f>IF(EQ32=100,10,-50)</f>
        <v>10</v>
      </c>
      <c r="ES32" s="142">
        <v>26</v>
      </c>
      <c r="ET32" s="135">
        <f>IFERROR(ROUND(ES32/BZ32*100,0),0)</f>
        <v>100</v>
      </c>
      <c r="EU32" s="135" t="str">
        <f>IF(AND(ET32&lt;=100,ET32&gt;90),"50",IF(AND(ET32&lt;=90,ET32&gt;80),"45",IF(AND(ET32&lt;=80,ET32&gt;70),"40",IF(AND(ET32&lt;=70,ET32&gt;60),"35",IF(AND(ET32&lt;=60,ET32&gt;50),"30",IF(AND(ET32&lt;=50,ET32&gt;40),"25",IF(AND(ET32&lt;=40,ET32&gt;30),"20",IF(AND(ET32&lt;=30,ET32&gt;20),"15",IF(AND(ET32&lt;=20,ET32&gt;10),"10",IF(AND(ET32&lt;=10,ET32&gt;5),"5",IF(AND(ET32&lt;=5,ET32&gt;0),"1",IF(AND(ET32&lt;=0,ET32&lt;0),"0"))))))))))))</f>
        <v>50</v>
      </c>
      <c r="EV32" s="142">
        <v>47</v>
      </c>
      <c r="EW32" s="135">
        <f>IFERROR(ROUND(EV32/(BW32+BY32)*100,0),0)</f>
        <v>100</v>
      </c>
      <c r="EX32" s="135" t="str">
        <f>IF(AND(EW32&lt;=100,EW32&gt;90),"50",IF(AND(EW32&lt;=90,EW32&gt;80),"45",IF(AND(EW32&lt;=80,EW32&gt;70),"40",IF(AND(EW32&lt;=70,EW32&gt;60),"35",IF(AND(EW32&lt;=60,EW32&gt;50),"30",IF(AND(EW32&lt;=50,EW32&gt;40),"25",IF(AND(EW32&lt;=40,EW32&gt;30),"20",IF(AND(EW32&lt;=30,EW32&gt;20),"15",IF(AND(EW32&lt;=20,EW32&gt;10),"10",IF(AND(EW32&lt;=10,EW32&gt;5),"5",IF(AND(EW32&lt;5,EW32&gt;0),"0")))))))))))</f>
        <v>50</v>
      </c>
      <c r="EY32" s="142">
        <v>3</v>
      </c>
      <c r="EZ32" s="130" t="str">
        <f>IF(AND(EY32&gt;=5,EY32&gt;=5),"30",IF(AND(EY32&lt;=4,EY32&gt;1),"20",IF(AND(EY32&lt;=1,EY32&gt;0),"10",IF(AND(EY32=0,EY32=0),"0"))))</f>
        <v>20</v>
      </c>
      <c r="FA32" s="142">
        <v>0</v>
      </c>
      <c r="FB32" s="130" t="str">
        <f>IF(AND(FA32&lt;=100,FA32&gt;80),"30",IF(AND(FA32&lt;=80,FA32&gt;60),"20",IF(AND(FA32&lt;=60,FA32&gt;40),"15",IF(AND(FA32&lt;=40,FA32&gt;20),"10",IF(AND(FA32&lt;=20,FA32&gt;=0),"0")))))</f>
        <v>0</v>
      </c>
      <c r="FC32" s="142">
        <v>8</v>
      </c>
      <c r="FD32" s="130" t="str">
        <f>IF(AND(FC32&lt;=100,FC32&gt;80),"30",IF(AND(FC32&lt;=80,FC32&gt;60),"20",IF(AND(FC32&lt;=60,FC32&gt;40),"15",IF(AND(FC32&lt;=40,FC32&gt;20),"10",IF(AND(FC32&lt;=20,FC32&gt;5),"5",IF(AND(FC32&lt;=5,FC32&gt;=0),"0"))))))</f>
        <v>5</v>
      </c>
      <c r="FE32" s="130">
        <f>EJ32+EL32+EO32</f>
        <v>75</v>
      </c>
      <c r="FF32" s="130">
        <f>ER32+EU32+EX32+EZ32+FB32+FD32</f>
        <v>135</v>
      </c>
      <c r="FG32" s="130">
        <f>FF32+FE32</f>
        <v>210</v>
      </c>
      <c r="FH32" s="143">
        <f>EF32+FG32</f>
        <v>445</v>
      </c>
      <c r="FI32" s="90"/>
      <c r="FJ32" s="86"/>
    </row>
    <row r="33" spans="1:166" ht="15.6" customHeight="1" x14ac:dyDescent="0.3">
      <c r="A33" s="43">
        <v>30</v>
      </c>
      <c r="B33" s="43" t="s">
        <v>130</v>
      </c>
      <c r="C33" s="87" t="s">
        <v>211</v>
      </c>
      <c r="D33" s="130">
        <v>33</v>
      </c>
      <c r="E33" s="130">
        <v>463</v>
      </c>
      <c r="F33" s="130">
        <v>2502</v>
      </c>
      <c r="G33" s="131">
        <v>1192</v>
      </c>
      <c r="H33" s="131">
        <v>719</v>
      </c>
      <c r="I33" s="130">
        <v>4131</v>
      </c>
      <c r="J33" s="131">
        <v>31</v>
      </c>
      <c r="K33" s="131">
        <v>463</v>
      </c>
      <c r="L33" s="131">
        <v>1169</v>
      </c>
      <c r="M33" s="131">
        <v>1280</v>
      </c>
      <c r="N33" s="131">
        <v>1778</v>
      </c>
      <c r="O33" s="131">
        <v>112</v>
      </c>
      <c r="P33" s="132" t="s">
        <v>212</v>
      </c>
      <c r="Q33" s="133">
        <v>31</v>
      </c>
      <c r="R33" s="133">
        <v>408</v>
      </c>
      <c r="S33" s="133">
        <v>408</v>
      </c>
      <c r="T33" s="133">
        <v>0</v>
      </c>
      <c r="U33" s="133">
        <v>2979</v>
      </c>
      <c r="V33" s="133">
        <v>277</v>
      </c>
      <c r="W33" s="133">
        <v>2</v>
      </c>
      <c r="X33" s="144" t="s">
        <v>451</v>
      </c>
      <c r="Y33" s="144">
        <v>33</v>
      </c>
      <c r="Z33" s="144"/>
      <c r="AA33" s="144"/>
      <c r="AB33" s="144"/>
      <c r="AC33" s="144"/>
      <c r="AD33" s="144"/>
      <c r="AE33" s="144">
        <v>2395</v>
      </c>
      <c r="AF33" s="144"/>
      <c r="AG33" s="144"/>
      <c r="AH33" s="144">
        <v>154</v>
      </c>
      <c r="AI33" s="144"/>
      <c r="AJ33" s="144"/>
      <c r="AK33" s="144"/>
      <c r="AL33" s="135">
        <v>463</v>
      </c>
      <c r="AM33" s="135">
        <v>55</v>
      </c>
      <c r="AN33" s="135">
        <v>408</v>
      </c>
      <c r="AO33" s="135">
        <f>AP33+AQ33</f>
        <v>2406</v>
      </c>
      <c r="AP33" s="135">
        <v>1270</v>
      </c>
      <c r="AQ33" s="135">
        <v>1136</v>
      </c>
      <c r="AR33" s="135">
        <v>674</v>
      </c>
      <c r="AS33" s="135">
        <v>129</v>
      </c>
      <c r="AT33" s="135">
        <v>545</v>
      </c>
      <c r="AU33" s="136" t="s">
        <v>213</v>
      </c>
      <c r="AV33" s="135">
        <v>252</v>
      </c>
      <c r="AW33" s="135">
        <v>252</v>
      </c>
      <c r="AX33" s="135">
        <v>252</v>
      </c>
      <c r="AY33" s="135">
        <v>524</v>
      </c>
      <c r="AZ33" s="135">
        <v>524</v>
      </c>
      <c r="BA33" s="135">
        <v>524</v>
      </c>
      <c r="BB33" s="135">
        <v>145</v>
      </c>
      <c r="BC33" s="135">
        <v>145</v>
      </c>
      <c r="BD33" s="135">
        <v>145</v>
      </c>
      <c r="BE33" s="135">
        <v>51</v>
      </c>
      <c r="BF33" s="135">
        <v>51</v>
      </c>
      <c r="BG33" s="135">
        <v>51</v>
      </c>
      <c r="BH33" s="135">
        <v>56</v>
      </c>
      <c r="BI33" s="135">
        <v>56</v>
      </c>
      <c r="BJ33" s="135">
        <v>56</v>
      </c>
      <c r="BK33" s="135">
        <v>434</v>
      </c>
      <c r="BL33" s="135">
        <v>103</v>
      </c>
      <c r="BM33" s="135">
        <v>434</v>
      </c>
      <c r="BN33" s="135">
        <v>40</v>
      </c>
      <c r="BO33" s="135">
        <v>21</v>
      </c>
      <c r="BP33" s="135">
        <v>40</v>
      </c>
      <c r="BQ33" s="142">
        <v>5</v>
      </c>
      <c r="BR33" s="145">
        <v>5</v>
      </c>
      <c r="BS33" s="145">
        <v>5</v>
      </c>
      <c r="BT33" s="145">
        <v>5</v>
      </c>
      <c r="BU33" s="145">
        <v>5</v>
      </c>
      <c r="BV33" s="145">
        <v>5</v>
      </c>
      <c r="BW33" s="130">
        <f>Y33</f>
        <v>33</v>
      </c>
      <c r="BX33" s="130">
        <f>AL33</f>
        <v>463</v>
      </c>
      <c r="BY33" s="130">
        <f>BX33</f>
        <v>463</v>
      </c>
      <c r="BZ33" s="130">
        <f>BX33</f>
        <v>463</v>
      </c>
      <c r="CA33" s="130">
        <f>AM33</f>
        <v>55</v>
      </c>
      <c r="CB33" s="130">
        <f>AE33</f>
        <v>2395</v>
      </c>
      <c r="CC33" s="130">
        <f>CB33</f>
        <v>2395</v>
      </c>
      <c r="CD33" s="130">
        <f>CB33</f>
        <v>2395</v>
      </c>
      <c r="CE33" s="130">
        <f>AH33</f>
        <v>154</v>
      </c>
      <c r="CF33" s="130">
        <f>CE33</f>
        <v>154</v>
      </c>
      <c r="CG33" s="130">
        <f>CE33</f>
        <v>154</v>
      </c>
      <c r="CH33" s="130">
        <f>IFERROR(AV33+AY33+BB33+BE33+BH33+BK33+BN33+BQ33+BT33,0)</f>
        <v>1512</v>
      </c>
      <c r="CI33" s="130">
        <f>IFERROR(AW33+AZ33+BC33+BF33+BI33+BL33+BO33+BR33+BU33,0)</f>
        <v>1162</v>
      </c>
      <c r="CJ33" s="130">
        <f>IFERROR(AX33+BA33+BD33+BG33+BJ33+BM33+BP33+BS33+BV33,0)</f>
        <v>1512</v>
      </c>
      <c r="CK33" s="135">
        <v>2990</v>
      </c>
      <c r="CL33" s="135">
        <v>4421</v>
      </c>
      <c r="CM33" s="135">
        <v>4324</v>
      </c>
      <c r="CN33" s="135">
        <v>4422</v>
      </c>
      <c r="CO33" s="135">
        <v>782</v>
      </c>
      <c r="CP33" s="135">
        <v>114087</v>
      </c>
      <c r="CQ33" s="135">
        <v>36620</v>
      </c>
      <c r="CR33" s="135">
        <v>27844</v>
      </c>
      <c r="CS33" s="135">
        <v>76723</v>
      </c>
      <c r="CT33" s="135">
        <v>80587</v>
      </c>
      <c r="CU33" s="139">
        <v>25244</v>
      </c>
      <c r="CV33" s="140">
        <v>32341</v>
      </c>
      <c r="CW33" s="135">
        <f>ROUND(IFERROR(D33/BW33,0)*100,0)</f>
        <v>100</v>
      </c>
      <c r="CX33" s="130">
        <f>IF(CW33=100,10,-50)</f>
        <v>10</v>
      </c>
      <c r="CY33" s="135">
        <f>ROUND(IFERROR(E33/BZ33,0)*100,0)</f>
        <v>100</v>
      </c>
      <c r="CZ33" s="130" t="str">
        <f>IF((CY33=100),"30",IF(AND(CY33&lt;=99,CY33&gt;90),"20",IF(AND(CY33&lt;=90,CY33&gt;80),"10","-30")))</f>
        <v>30</v>
      </c>
      <c r="DA33" s="135">
        <f>ROUND(IFERROR(F33/(CD33+CG33),0)*100,0)</f>
        <v>98</v>
      </c>
      <c r="DB33" s="130" t="str">
        <f>IF(AND(DA33&lt;=100,DA33&gt;90),"30",IF(AND(DA33&lt;=90,DA33&gt;80),"20",IF(AND(DA33&lt;=80,DA33&gt;70),"15",IF(AND(DA33&lt;=70,DA33&gt;60),"10",IF(AND(DA33&lt;=60,DA33&gt;50),"5","0")))))</f>
        <v>30</v>
      </c>
      <c r="DC33" s="135">
        <f>ROUND(IFERROR(G33/CJ33,0)*100,0)</f>
        <v>79</v>
      </c>
      <c r="DD33" s="135" t="str">
        <f>IF(AND(DC33&lt;=100,DC33&gt;60),"30",IF(AND(DC33&lt;=60,DC33&gt;40),"20",IF(AND(DC33&lt;=40,DC33&gt;30),"15",IF(AND(DC33&lt;=30,DC33&gt;20),"10",IF(AND(DC33&lt;=20,DC33&gt;10),"5",IF(DC33=0,-30,0))))))</f>
        <v>30</v>
      </c>
      <c r="DE33" s="135">
        <f>ROUND(IFERROR(CK33/CL33*100,0),0)</f>
        <v>68</v>
      </c>
      <c r="DF33" s="130" t="str">
        <f>IF(AND(DE33&lt;=100,DE33&gt;60),"20",IF(AND(DE33&lt;=60,DE33&gt;40),"15",IF(AND(DE33&lt;=40,DE33&gt;20),"10",IF(AND(DE33&lt;=20,DE33&gt;10),"5","0"))))</f>
        <v>20</v>
      </c>
      <c r="DG33" s="135">
        <f>ROUND(IFERROR(CM33/CN33*100,0),0)</f>
        <v>98</v>
      </c>
      <c r="DH33" s="130" t="str">
        <f>IF(AND(DG33&lt;=100,DG33&gt;60),"20",IF(AND(DG33&lt;=60,DG33&gt;40),"15",IF(AND(DG33&lt;=40,DG33&gt;20),"10",IF(AND(DG33&lt;=20,DG33&gt;10),"5","0"))))</f>
        <v>20</v>
      </c>
      <c r="DI33" s="135">
        <f>ROUND(IFERROR(CO33/CP33*100,0),0)</f>
        <v>1</v>
      </c>
      <c r="DJ33" s="130" t="str">
        <f>IF(AND(DI33&lt;=100,DI33&gt;60),"20",IF(AND(DI33&lt;=60,DI33&gt;40),"15",IF(AND(DI33&lt;=40,DI33&gt;20),"10",IF(AND(DI33&lt;=20,DI33&gt;10),"5","0"))))</f>
        <v>0</v>
      </c>
      <c r="DK33" s="135">
        <f>ROUND(IFERROR(CQ33/(CQ33+CR33)*100,0),0)</f>
        <v>57</v>
      </c>
      <c r="DL33" s="130" t="str">
        <f>IF(AND(DK33&lt;=100,DK33&gt;60),"20",IF(AND(DK33&lt;=60,DK33&gt;40),"15",IF(AND(DK33&lt;=40,DK33&gt;20),"10",IF(AND(DK33&lt;=20,DK33&gt;10),"5","0"))))</f>
        <v>15</v>
      </c>
      <c r="DM33" s="135">
        <f>ROUND(IFERROR(I33/(BW33+BY33+CC33+CF33+CI33),0)*100,0)</f>
        <v>98</v>
      </c>
      <c r="DN33" s="130" t="str">
        <f>IF(AND(DM33&lt;=100,DM33&gt;80),"50",IF(AND(DM33&lt;=80,DM33&gt;60),"40",IF(AND(DM33&lt;=60,DM33&gt;40),"30",IF(AND(DM33&lt;=40,DM33&gt;20),"20",IF(AND(DM33&lt;=20,DM33&gt;10),"10",IF(AND(DM33&lt;=10,DM33&gt;=5),"5","0"))))))</f>
        <v>50</v>
      </c>
      <c r="DO33" s="135">
        <f>ROUND(IFERROR(CS33/CT33,0)*100,0)</f>
        <v>95</v>
      </c>
      <c r="DP33" s="130" t="str">
        <f>IF(AND(DO33&lt;=100,DO33&gt;80),"30",IF(AND(DO33&lt;=80,DO33&gt;60),"20",IF(AND(DO33&lt;=60,DO33&gt;50),"15",IF(AND(DO33&lt;=50,DO33&gt;40),"10","0"))))</f>
        <v>30</v>
      </c>
      <c r="DQ33" s="130">
        <f>ROUND(IFERROR(CU33/CV33,0)*100,0)</f>
        <v>78</v>
      </c>
      <c r="DR33" s="130" t="str">
        <f>IF(AND(DQ33&lt;=100,DQ33&gt;80),"30",IF(AND(DQ33&lt;=80,DQ33&gt;60),"20",IF(AND(DQ33&lt;=60,DQ33&gt;40),"15",IF(AND(DQ33&lt;=40,DQ33&gt;20),"10","0"))))</f>
        <v>20</v>
      </c>
      <c r="DS33" s="130">
        <f>CX33+CZ33+DB33+DD33+DF33+DH33+DJ33+DL33+DN33+DP33+DR33</f>
        <v>255</v>
      </c>
      <c r="DT33" s="130">
        <v>82035</v>
      </c>
      <c r="DU33" s="130">
        <v>7</v>
      </c>
      <c r="DV33" s="130">
        <v>538363</v>
      </c>
      <c r="DW33" s="130">
        <v>7</v>
      </c>
      <c r="DX33" s="130">
        <v>77806</v>
      </c>
      <c r="DY33" s="130">
        <f>ROUND(IFERROR((DT33+DU33+DX33)/(DV33+DT33+DW33),0)*100,0)</f>
        <v>26</v>
      </c>
      <c r="DZ33" s="130" t="str">
        <f>IF(AND(DY33&lt;=100,DY33&gt;90),"50",IF(AND(DY33&lt;=90,DY33&gt;80),"45",IF(AND(DY33&lt;=80,DY33&gt;70),"40",IF(AND(DY33&lt;=70,DY33&gt;60),"35",IF(AND(DY33&lt;=60,DY33&gt;50),"30",IF(AND(DY33&lt;=50,DY33&gt;40),"25",IF(AND(DY33&lt;=40,DY33&gt;30),"20",IF(AND(DY33&lt;=30,DY33&gt;20),"15",IF(AND(DY33&lt;=20,DY33&gt;10),"10",IF(AND(DY33&lt;=10,DY33&gt;5),"5","0"))))))))))</f>
        <v>15</v>
      </c>
      <c r="EA33" s="130">
        <f>ROUND(IFERROR(DU33/DW33,0)*100,0)</f>
        <v>100</v>
      </c>
      <c r="EB33" s="130" t="str">
        <f>IF(EA33=100,"20","0")</f>
        <v>20</v>
      </c>
      <c r="EC33" s="130">
        <f>ROUND(IFERROR(DX33/DV33,0)*100,0)</f>
        <v>14</v>
      </c>
      <c r="ED33" s="130" t="str">
        <f>IF(AND(EC33&lt;=100,EC33&gt;80),"20",IF(AND(EC33&lt;=80,EC33&gt;60),"15",IF(AND(EC33&lt;=60,EC33&gt;40),"10","0")))</f>
        <v>0</v>
      </c>
      <c r="EE33" s="130">
        <f>DZ33+EB33+ED33</f>
        <v>35</v>
      </c>
      <c r="EF33" s="130">
        <f>EE33+DS33</f>
        <v>290</v>
      </c>
      <c r="EG33" s="142">
        <v>220660</v>
      </c>
      <c r="EH33" s="146">
        <v>3565538</v>
      </c>
      <c r="EI33" s="141">
        <f>ROUND(EG33/EH33*100000,0)</f>
        <v>6189</v>
      </c>
      <c r="EJ33" s="141" t="str">
        <f>IF(AND(EI33&gt;=4001,EI33&gt;=4001),"30",IF(AND(EI33&lt;=4000,EI33&gt;=3001),"20",IF(AND(EI33&lt;=3000,EI33&gt;=2001),"10",IF(AND(EI33&lt;=2000,EI33&gt;=1001),"5",IF(AND(EI33&lt;=1000,EI33&gt;=0),"0")))))</f>
        <v>30</v>
      </c>
      <c r="EK33" s="145">
        <v>337</v>
      </c>
      <c r="EL33" s="135" t="str">
        <f>IF(AND(EK33&gt;=5,EK33&gt;=5),"30",IF(AND(EK33&lt;=4,EK33&gt;=3),"20",IF(AND(EK33&lt;=2,EK33&gt;=1),"10",IF(AND(EK33=0,EK33=0),"0"))))</f>
        <v>30</v>
      </c>
      <c r="EM33" s="138">
        <v>465</v>
      </c>
      <c r="EN33" s="135">
        <f>IFERROR(ROUND(EM33/BZ33*100,0),0)</f>
        <v>100</v>
      </c>
      <c r="EO33" s="135" t="str">
        <f>IF(AND(EN33&lt;=100, EN33&gt;80),"30",IF(AND(EN33&lt;=80, EN33&gt;60),"20",IF(AND(EN33&lt;=60, EN33&gt;40),"15",IF(AND(EN33&lt;=40, EN33&gt;20),"10",IF(AND(EN33&lt;=20, EN33&gt;5),"5",IF(AND(EN33&lt;=5, EN33&gt;=0),"0"))))))</f>
        <v>30</v>
      </c>
      <c r="EP33" s="142">
        <v>33</v>
      </c>
      <c r="EQ33" s="135">
        <f>IFERROR(ROUND(EP33/BW33*100,0),0)</f>
        <v>100</v>
      </c>
      <c r="ER33" s="135">
        <f>IF(EQ33=100,10,-50)</f>
        <v>10</v>
      </c>
      <c r="ES33" s="142">
        <v>464</v>
      </c>
      <c r="ET33" s="135">
        <f>IFERROR(ROUND(ES33/BZ33*100,0),0)</f>
        <v>100</v>
      </c>
      <c r="EU33" s="135" t="str">
        <f>IF(AND(ET33&lt;=100,ET33&gt;90),"50",IF(AND(ET33&lt;=90,ET33&gt;80),"45",IF(AND(ET33&lt;=80,ET33&gt;70),"40",IF(AND(ET33&lt;=70,ET33&gt;60),"35",IF(AND(ET33&lt;=60,ET33&gt;50),"30",IF(AND(ET33&lt;=50,ET33&gt;40),"25",IF(AND(ET33&lt;=40,ET33&gt;30),"20",IF(AND(ET33&lt;=30,ET33&gt;20),"15",IF(AND(ET33&lt;=20,ET33&gt;10),"10",IF(AND(ET33&lt;=10,ET33&gt;5),"5",IF(AND(ET33&lt;=5,ET33&gt;0),"1",IF(AND(ET33&lt;=0,ET33&lt;0),"0"))))))))))))</f>
        <v>50</v>
      </c>
      <c r="EV33" s="142">
        <v>498</v>
      </c>
      <c r="EW33" s="135">
        <f>IFERROR(ROUND(EV33/(BW33+BY33)*100,0),0)</f>
        <v>100</v>
      </c>
      <c r="EX33" s="135" t="str">
        <f>IF(AND(EW33&lt;=100,EW33&gt;90),"50",IF(AND(EW33&lt;=90,EW33&gt;80),"45",IF(AND(EW33&lt;=80,EW33&gt;70),"40",IF(AND(EW33&lt;=70,EW33&gt;60),"35",IF(AND(EW33&lt;=60,EW33&gt;50),"30",IF(AND(EW33&lt;=50,EW33&gt;40),"25",IF(AND(EW33&lt;=40,EW33&gt;30),"20",IF(AND(EW33&lt;=30,EW33&gt;20),"15",IF(AND(EW33&lt;=20,EW33&gt;10),"10",IF(AND(EW33&lt;=10,EW33&gt;5),"5",IF(AND(EW33&lt;5,EW33&gt;0),"0")))))))))))</f>
        <v>50</v>
      </c>
      <c r="EY33" s="142">
        <v>9</v>
      </c>
      <c r="EZ33" s="130" t="str">
        <f>IF(AND(EY33&gt;=5,EY33&gt;=5),"30",IF(AND(EY33&lt;=4,EY33&gt;1),"20",IF(AND(EY33&lt;=1,EY33&gt;0),"10",IF(AND(EY33=0,EY33=0),"0"))))</f>
        <v>30</v>
      </c>
      <c r="FA33" s="142">
        <v>75</v>
      </c>
      <c r="FB33" s="130" t="str">
        <f>IF(AND(FA33&lt;=100,FA33&gt;80),"30",IF(AND(FA33&lt;=80,FA33&gt;60),"20",IF(AND(FA33&lt;=60,FA33&gt;40),"15",IF(AND(FA33&lt;=40,FA33&gt;20),"10",IF(AND(FA33&lt;=20,FA33&gt;=0),"0")))))</f>
        <v>20</v>
      </c>
      <c r="FC33" s="142">
        <v>84</v>
      </c>
      <c r="FD33" s="130" t="str">
        <f>IF(AND(FC33&lt;=100,FC33&gt;80),"30",IF(AND(FC33&lt;=80,FC33&gt;60),"20",IF(AND(FC33&lt;=60,FC33&gt;40),"15",IF(AND(FC33&lt;=40,FC33&gt;20),"10",IF(AND(FC33&lt;=20,FC33&gt;5),"5",IF(AND(FC33&lt;=5,FC33&gt;=0),"0"))))))</f>
        <v>30</v>
      </c>
      <c r="FE33" s="130">
        <f>EJ33+EL33+EO33</f>
        <v>90</v>
      </c>
      <c r="FF33" s="130">
        <f>ER33+EU33+EX33+EZ33+FB33+FD33</f>
        <v>190</v>
      </c>
      <c r="FG33" s="130">
        <f>FF33+FE33</f>
        <v>280</v>
      </c>
      <c r="FH33" s="143">
        <f>EF33+FG33</f>
        <v>570</v>
      </c>
      <c r="FI33" s="90"/>
      <c r="FJ33" s="86"/>
    </row>
    <row r="34" spans="1:166" ht="15.6" customHeight="1" x14ac:dyDescent="0.3">
      <c r="A34" s="43">
        <v>31</v>
      </c>
      <c r="B34" s="43" t="s">
        <v>180</v>
      </c>
      <c r="C34" s="87" t="s">
        <v>214</v>
      </c>
      <c r="D34" s="130">
        <v>26</v>
      </c>
      <c r="E34" s="130">
        <v>33</v>
      </c>
      <c r="F34" s="130">
        <v>1447</v>
      </c>
      <c r="G34" s="131">
        <v>224</v>
      </c>
      <c r="H34" s="131">
        <v>740</v>
      </c>
      <c r="I34" s="130">
        <v>1120</v>
      </c>
      <c r="J34" s="131">
        <v>25</v>
      </c>
      <c r="K34" s="131">
        <v>201</v>
      </c>
      <c r="L34" s="131">
        <v>633</v>
      </c>
      <c r="M34" s="131">
        <v>831</v>
      </c>
      <c r="N34" s="131">
        <v>1211</v>
      </c>
      <c r="O34" s="131">
        <v>76</v>
      </c>
      <c r="P34" s="132" t="s">
        <v>215</v>
      </c>
      <c r="Q34" s="133">
        <v>24</v>
      </c>
      <c r="R34" s="133">
        <v>326</v>
      </c>
      <c r="S34" s="133">
        <v>293</v>
      </c>
      <c r="T34" s="133">
        <v>33</v>
      </c>
      <c r="U34" s="133">
        <v>123</v>
      </c>
      <c r="V34" s="133">
        <v>122</v>
      </c>
      <c r="W34" s="133">
        <v>18</v>
      </c>
      <c r="X34" s="144" t="s">
        <v>216</v>
      </c>
      <c r="Y34" s="134"/>
      <c r="Z34" s="134">
        <v>33</v>
      </c>
      <c r="AA34" s="134"/>
      <c r="AB34" s="134"/>
      <c r="AC34" s="134">
        <v>0</v>
      </c>
      <c r="AD34" s="134">
        <v>33</v>
      </c>
      <c r="AE34" s="134"/>
      <c r="AF34" s="134"/>
      <c r="AG34" s="134"/>
      <c r="AH34" s="134"/>
      <c r="AI34" s="134"/>
      <c r="AJ34" s="134"/>
      <c r="AK34" s="134"/>
      <c r="AL34" s="135">
        <v>33</v>
      </c>
      <c r="AM34" s="135">
        <v>33</v>
      </c>
      <c r="AN34" s="135">
        <v>0</v>
      </c>
      <c r="AO34" s="135">
        <f>AP34+AQ34</f>
        <v>1459</v>
      </c>
      <c r="AP34" s="135">
        <v>833</v>
      </c>
      <c r="AQ34" s="135">
        <v>626</v>
      </c>
      <c r="AR34" s="135">
        <v>505</v>
      </c>
      <c r="AS34" s="135">
        <v>85</v>
      </c>
      <c r="AT34" s="135">
        <v>420</v>
      </c>
      <c r="AU34" s="136" t="s">
        <v>217</v>
      </c>
      <c r="AV34" s="135">
        <v>61</v>
      </c>
      <c r="AW34" s="135">
        <v>61</v>
      </c>
      <c r="AX34" s="135">
        <v>61</v>
      </c>
      <c r="AY34" s="135">
        <v>86</v>
      </c>
      <c r="AZ34" s="135">
        <v>75</v>
      </c>
      <c r="BA34" s="135">
        <v>86</v>
      </c>
      <c r="BB34" s="135">
        <v>46</v>
      </c>
      <c r="BC34" s="135">
        <v>46</v>
      </c>
      <c r="BD34" s="135">
        <v>46</v>
      </c>
      <c r="BE34" s="135">
        <v>32</v>
      </c>
      <c r="BF34" s="135">
        <v>0</v>
      </c>
      <c r="BG34" s="135">
        <v>32</v>
      </c>
      <c r="BH34" s="135">
        <v>15</v>
      </c>
      <c r="BI34" s="135">
        <v>1</v>
      </c>
      <c r="BJ34" s="135">
        <v>15</v>
      </c>
      <c r="BK34" s="135">
        <v>333</v>
      </c>
      <c r="BL34" s="135">
        <v>0</v>
      </c>
      <c r="BM34" s="135">
        <v>333</v>
      </c>
      <c r="BN34" s="135">
        <v>31</v>
      </c>
      <c r="BO34" s="135">
        <v>24</v>
      </c>
      <c r="BP34" s="135">
        <v>31</v>
      </c>
      <c r="BQ34" s="142">
        <v>2</v>
      </c>
      <c r="BR34" s="145">
        <v>2</v>
      </c>
      <c r="BS34" s="145">
        <v>2</v>
      </c>
      <c r="BT34" s="145">
        <v>1</v>
      </c>
      <c r="BU34" s="145">
        <v>1</v>
      </c>
      <c r="BV34" s="145">
        <v>1</v>
      </c>
      <c r="BW34" s="130">
        <v>26</v>
      </c>
      <c r="BX34" s="130">
        <f>Z34</f>
        <v>33</v>
      </c>
      <c r="BY34" s="130">
        <f>BX34</f>
        <v>33</v>
      </c>
      <c r="BZ34" s="130">
        <f>BX34</f>
        <v>33</v>
      </c>
      <c r="CA34" s="130">
        <f>AD34</f>
        <v>33</v>
      </c>
      <c r="CB34" s="130">
        <f>AO34</f>
        <v>1459</v>
      </c>
      <c r="CC34" s="130">
        <f>CB34</f>
        <v>1459</v>
      </c>
      <c r="CD34" s="130">
        <f>CB34</f>
        <v>1459</v>
      </c>
      <c r="CE34" s="130">
        <f>AR34</f>
        <v>505</v>
      </c>
      <c r="CF34" s="130">
        <f>CE34</f>
        <v>505</v>
      </c>
      <c r="CG34" s="130">
        <f>CE34</f>
        <v>505</v>
      </c>
      <c r="CH34" s="130">
        <f>IFERROR(AV34+AY34+BB34+BE34+BH34+BK34+BN34+BQ34+BT34,0)</f>
        <v>607</v>
      </c>
      <c r="CI34" s="130">
        <f>IFERROR(AW34+AZ34+BC34+BF34+BI34+BL34+BO34+BR34+BU34,0)</f>
        <v>210</v>
      </c>
      <c r="CJ34" s="130">
        <f>IFERROR(AX34+BA34+BD34+BG34+BJ34+BM34+BP34+BS34+BV34,0)</f>
        <v>607</v>
      </c>
      <c r="CK34" s="135">
        <v>2</v>
      </c>
      <c r="CL34" s="135">
        <v>2256</v>
      </c>
      <c r="CM34" s="135">
        <v>49</v>
      </c>
      <c r="CN34" s="135">
        <v>2257</v>
      </c>
      <c r="CO34" s="135">
        <v>56</v>
      </c>
      <c r="CP34" s="135">
        <v>40765</v>
      </c>
      <c r="CQ34" s="135">
        <v>5627</v>
      </c>
      <c r="CR34" s="135">
        <v>9574</v>
      </c>
      <c r="CS34" s="135">
        <v>23671</v>
      </c>
      <c r="CT34" s="135">
        <v>25098</v>
      </c>
      <c r="CU34" s="139">
        <v>1589</v>
      </c>
      <c r="CV34" s="140">
        <v>3491</v>
      </c>
      <c r="CW34" s="135">
        <f>ROUND(IFERROR(D34/BW34,0)*100,0)</f>
        <v>100</v>
      </c>
      <c r="CX34" s="130">
        <f>IF(CW34=100,10,-50)</f>
        <v>10</v>
      </c>
      <c r="CY34" s="135">
        <f>ROUND(IFERROR(E34/BZ34,0)*100,0)</f>
        <v>100</v>
      </c>
      <c r="CZ34" s="130" t="str">
        <f>IF((CY34=100),"30",IF(AND(CY34&lt;=99,CY34&gt;90),"20",IF(AND(CY34&lt;=90,CY34&gt;80),"10","-30")))</f>
        <v>30</v>
      </c>
      <c r="DA34" s="135">
        <f>ROUND(IFERROR(F34/(CD34+CG34),0)*100,0)</f>
        <v>74</v>
      </c>
      <c r="DB34" s="130" t="str">
        <f>IF(AND(DA34&lt;=100,DA34&gt;90),"30",IF(AND(DA34&lt;=90,DA34&gt;80),"20",IF(AND(DA34&lt;=80,DA34&gt;70),"15",IF(AND(DA34&lt;=70,DA34&gt;60),"10",IF(AND(DA34&lt;=60,DA34&gt;50),"5","0")))))</f>
        <v>15</v>
      </c>
      <c r="DC34" s="135">
        <f>ROUND(IFERROR(G34/CJ34,0)*100,0)</f>
        <v>37</v>
      </c>
      <c r="DD34" s="135" t="str">
        <f>IF(AND(DC34&lt;=100,DC34&gt;60),"30",IF(AND(DC34&lt;=60,DC34&gt;40),"20",IF(AND(DC34&lt;=40,DC34&gt;30),"15",IF(AND(DC34&lt;=30,DC34&gt;20),"10",IF(AND(DC34&lt;=20,DC34&gt;10),"5",IF(DC34=0,-30,0))))))</f>
        <v>15</v>
      </c>
      <c r="DE34" s="135">
        <f>ROUND(IFERROR(CK34/CL34*100,0),0)</f>
        <v>0</v>
      </c>
      <c r="DF34" s="130" t="str">
        <f>IF(AND(DE34&lt;=100,DE34&gt;60),"20",IF(AND(DE34&lt;=60,DE34&gt;40),"15",IF(AND(DE34&lt;=40,DE34&gt;20),"10",IF(AND(DE34&lt;=20,DE34&gt;10),"5","0"))))</f>
        <v>0</v>
      </c>
      <c r="DG34" s="135">
        <f>ROUND(IFERROR(CM34/CN34*100,0),0)</f>
        <v>2</v>
      </c>
      <c r="DH34" s="130" t="str">
        <f>IF(AND(DG34&lt;=100,DG34&gt;60),"20",IF(AND(DG34&lt;=60,DG34&gt;40),"15",IF(AND(DG34&lt;=40,DG34&gt;20),"10",IF(AND(DG34&lt;=20,DG34&gt;10),"5","0"))))</f>
        <v>0</v>
      </c>
      <c r="DI34" s="135">
        <f>ROUND(IFERROR(CO34/CP34*100,0),0)</f>
        <v>0</v>
      </c>
      <c r="DJ34" s="130" t="str">
        <f>IF(AND(DI34&lt;=100,DI34&gt;60),"20",IF(AND(DI34&lt;=60,DI34&gt;40),"15",IF(AND(DI34&lt;=40,DI34&gt;20),"10",IF(AND(DI34&lt;=20,DI34&gt;10),"5","0"))))</f>
        <v>0</v>
      </c>
      <c r="DK34" s="135">
        <f>ROUND(IFERROR(CQ34/(CQ34+CR34)*100,0),0)</f>
        <v>37</v>
      </c>
      <c r="DL34" s="130" t="str">
        <f>IF(AND(DK34&lt;=100,DK34&gt;60),"20",IF(AND(DK34&lt;=60,DK34&gt;40),"15",IF(AND(DK34&lt;=40,DK34&gt;20),"10",IF(AND(DK34&lt;=20,DK34&gt;10),"5","0"))))</f>
        <v>10</v>
      </c>
      <c r="DM34" s="135">
        <f>ROUND(IFERROR(I34/(BW34+BY34+CC34+CF34+CI34),0)*100,0)</f>
        <v>50</v>
      </c>
      <c r="DN34" s="130" t="str">
        <f>IF(AND(DM34&lt;=100,DM34&gt;80),"50",IF(AND(DM34&lt;=80,DM34&gt;60),"40",IF(AND(DM34&lt;=60,DM34&gt;40),"30",IF(AND(DM34&lt;=40,DM34&gt;20),"20",IF(AND(DM34&lt;=20,DM34&gt;10),"10",IF(AND(DM34&lt;=10,DM34&gt;=5),"5","0"))))))</f>
        <v>30</v>
      </c>
      <c r="DO34" s="135">
        <f>ROUND(IFERROR(CS34/CT34,0)*100,0)</f>
        <v>94</v>
      </c>
      <c r="DP34" s="130" t="str">
        <f>IF(AND(DO34&lt;=100,DO34&gt;80),"30",IF(AND(DO34&lt;=80,DO34&gt;60),"20",IF(AND(DO34&lt;=60,DO34&gt;50),"15",IF(AND(DO34&lt;=50,DO34&gt;40),"10","0"))))</f>
        <v>30</v>
      </c>
      <c r="DQ34" s="130">
        <f>ROUND(IFERROR(CU34/CV34,0)*100,0)</f>
        <v>46</v>
      </c>
      <c r="DR34" s="130" t="str">
        <f>IF(AND(DQ34&lt;=100,DQ34&gt;80),"30",IF(AND(DQ34&lt;=80,DQ34&gt;60),"20",IF(AND(DQ34&lt;=60,DQ34&gt;40),"15",IF(AND(DQ34&lt;=40,DQ34&gt;20),"10","0"))))</f>
        <v>15</v>
      </c>
      <c r="DS34" s="130">
        <f>CX34+CZ34+DB34+DD34+DF34+DH34+DJ34+DL34+DN34+DP34+DR34</f>
        <v>155</v>
      </c>
      <c r="DT34" s="130">
        <v>25432</v>
      </c>
      <c r="DU34" s="130">
        <v>0</v>
      </c>
      <c r="DV34" s="130">
        <v>266663</v>
      </c>
      <c r="DW34" s="130">
        <v>0</v>
      </c>
      <c r="DX34" s="130">
        <v>0</v>
      </c>
      <c r="DY34" s="130">
        <f>ROUND(IFERROR((DT34+DU34+DX34)/(DV34+DT34+DW34),0)*100,0)</f>
        <v>9</v>
      </c>
      <c r="DZ34" s="130" t="str">
        <f>IF(AND(DY34&lt;=100,DY34&gt;90),"50",IF(AND(DY34&lt;=90,DY34&gt;80),"45",IF(AND(DY34&lt;=80,DY34&gt;70),"40",IF(AND(DY34&lt;=70,DY34&gt;60),"35",IF(AND(DY34&lt;=60,DY34&gt;50),"30",IF(AND(DY34&lt;=50,DY34&gt;40),"25",IF(AND(DY34&lt;=40,DY34&gt;30),"20",IF(AND(DY34&lt;=30,DY34&gt;20),"15",IF(AND(DY34&lt;=20,DY34&gt;10),"10",IF(AND(DY34&lt;=10,DY34&gt;5),"5","0"))))))))))</f>
        <v>5</v>
      </c>
      <c r="EA34" s="130">
        <v>100</v>
      </c>
      <c r="EB34" s="130" t="str">
        <f>IF(EA34=100,"20","0")</f>
        <v>20</v>
      </c>
      <c r="EC34" s="130">
        <f>ROUND(IFERROR(DX34/DV34,0)*100,0)</f>
        <v>0</v>
      </c>
      <c r="ED34" s="130" t="str">
        <f>IF(AND(EC34&lt;=100,EC34&gt;80),"20",IF(AND(EC34&lt;=80,EC34&gt;60),"15",IF(AND(EC34&lt;=60,EC34&gt;40),"10","0")))</f>
        <v>0</v>
      </c>
      <c r="EE34" s="130">
        <f>DZ34+EB34+ED34</f>
        <v>25</v>
      </c>
      <c r="EF34" s="130">
        <f>EE34+DS34</f>
        <v>180</v>
      </c>
      <c r="EG34" s="142">
        <v>119019</v>
      </c>
      <c r="EH34" s="146">
        <v>2336444</v>
      </c>
      <c r="EI34" s="141">
        <f>ROUND(EG34/EH34*100000,0)</f>
        <v>5094</v>
      </c>
      <c r="EJ34" s="141" t="str">
        <f>IF(AND(EI34&gt;=4001,EI34&gt;=4001),"30",IF(AND(EI34&lt;=4000,EI34&gt;=3001),"20",IF(AND(EI34&lt;=3000,EI34&gt;=2001),"10",IF(AND(EI34&lt;=2000,EI34&gt;=1001),"5",IF(AND(EI34&lt;=1000,EI34&gt;=0),"0")))))</f>
        <v>30</v>
      </c>
      <c r="EK34" s="145">
        <v>16</v>
      </c>
      <c r="EL34" s="135" t="str">
        <f>IF(AND(EK34&gt;=5,EK34&gt;=5),"30",IF(AND(EK34&lt;=4,EK34&gt;=3),"20",IF(AND(EK34&lt;=2,EK34&gt;=1),"10",IF(AND(EK34=0,EK34=0),"0"))))</f>
        <v>30</v>
      </c>
      <c r="EM34" s="138">
        <v>30</v>
      </c>
      <c r="EN34" s="135">
        <f>IFERROR(ROUND(EM34/BZ34*100,0),0)</f>
        <v>91</v>
      </c>
      <c r="EO34" s="135" t="str">
        <f>IF(AND(EN34&lt;=100, EN34&gt;80),"30",IF(AND(EN34&lt;=80, EN34&gt;60),"20",IF(AND(EN34&lt;=60, EN34&gt;40),"15",IF(AND(EN34&lt;=40, EN34&gt;20),"10",IF(AND(EN34&lt;=20, EN34&gt;5),"5",IF(AND(EN34&lt;=5, EN34&gt;=0),"0"))))))</f>
        <v>30</v>
      </c>
      <c r="EP34" s="142">
        <v>26</v>
      </c>
      <c r="EQ34" s="135">
        <f>IFERROR(ROUND(EP34/BW34*100,0),0)</f>
        <v>100</v>
      </c>
      <c r="ER34" s="135">
        <f>IF(EQ34=100,10,-50)</f>
        <v>10</v>
      </c>
      <c r="ES34" s="142">
        <v>33</v>
      </c>
      <c r="ET34" s="135">
        <f>IFERROR(ROUND(ES34/BZ34*100,0),0)</f>
        <v>100</v>
      </c>
      <c r="EU34" s="135" t="str">
        <f>IF(AND(ET34&lt;=100,ET34&gt;90),"50",IF(AND(ET34&lt;=90,ET34&gt;80),"45",IF(AND(ET34&lt;=80,ET34&gt;70),"40",IF(AND(ET34&lt;=70,ET34&gt;60),"35",IF(AND(ET34&lt;=60,ET34&gt;50),"30",IF(AND(ET34&lt;=50,ET34&gt;40),"25",IF(AND(ET34&lt;=40,ET34&gt;30),"20",IF(AND(ET34&lt;=30,ET34&gt;20),"15",IF(AND(ET34&lt;=20,ET34&gt;10),"10",IF(AND(ET34&lt;=10,ET34&gt;5),"5",IF(AND(ET34&lt;=5,ET34&gt;0),"1",IF(AND(ET34&lt;=0,ET34&lt;0),"0"))))))))))))</f>
        <v>50</v>
      </c>
      <c r="EV34" s="142">
        <v>59</v>
      </c>
      <c r="EW34" s="135">
        <f>IFERROR(ROUND(EV34/(BW34+BY34)*100,0),0)</f>
        <v>100</v>
      </c>
      <c r="EX34" s="135" t="str">
        <f>IF(AND(EW34&lt;=100,EW34&gt;90),"50",IF(AND(EW34&lt;=90,EW34&gt;80),"45",IF(AND(EW34&lt;=80,EW34&gt;70),"40",IF(AND(EW34&lt;=70,EW34&gt;60),"35",IF(AND(EW34&lt;=60,EW34&gt;50),"30",IF(AND(EW34&lt;=50,EW34&gt;40),"25",IF(AND(EW34&lt;=40,EW34&gt;30),"20",IF(AND(EW34&lt;=30,EW34&gt;20),"15",IF(AND(EW34&lt;=20,EW34&gt;10),"10",IF(AND(EW34&lt;=10,EW34&gt;5),"5",IF(AND(EW34&lt;5,EW34&gt;0),"0")))))))))))</f>
        <v>50</v>
      </c>
      <c r="EY34" s="142">
        <v>0</v>
      </c>
      <c r="EZ34" s="130" t="str">
        <f>IF(AND(EY34&gt;=5,EY34&gt;=5),"30",IF(AND(EY34&lt;=4,EY34&gt;1),"20",IF(AND(EY34&lt;=1,EY34&gt;0),"10",IF(AND(EY34=0,EY34=0),"0"))))</f>
        <v>0</v>
      </c>
      <c r="FA34" s="142">
        <v>0</v>
      </c>
      <c r="FB34" s="130" t="str">
        <f>IF(AND(FA34&lt;=100,FA34&gt;80),"30",IF(AND(FA34&lt;=80,FA34&gt;60),"20",IF(AND(FA34&lt;=60,FA34&gt;40),"15",IF(AND(FA34&lt;=40,FA34&gt;20),"10",IF(AND(FA34&lt;=20,FA34&gt;=0),"0")))))</f>
        <v>0</v>
      </c>
      <c r="FC34" s="142">
        <v>0</v>
      </c>
      <c r="FD34" s="130" t="str">
        <f>IF(AND(FC34&lt;=100,FC34&gt;80),"30",IF(AND(FC34&lt;=80,FC34&gt;60),"20",IF(AND(FC34&lt;=60,FC34&gt;40),"15",IF(AND(FC34&lt;=40,FC34&gt;20),"10",IF(AND(FC34&lt;=20,FC34&gt;5),"5",IF(AND(FC34&lt;=5,FC34&gt;=0),"0"))))))</f>
        <v>0</v>
      </c>
      <c r="FE34" s="130">
        <f>EJ34+EL34+EO34</f>
        <v>90</v>
      </c>
      <c r="FF34" s="130">
        <f>ER34+EU34+EX34+EZ34+FB34+FD34</f>
        <v>110</v>
      </c>
      <c r="FG34" s="130">
        <f>FF34+FE34</f>
        <v>200</v>
      </c>
      <c r="FH34" s="143">
        <f>EF34+FG34</f>
        <v>380</v>
      </c>
      <c r="FI34" s="90"/>
      <c r="FJ34" s="86"/>
    </row>
    <row r="35" spans="1:166" ht="15.6" customHeight="1" x14ac:dyDescent="0.3">
      <c r="A35" s="43">
        <v>32</v>
      </c>
      <c r="B35" s="43" t="s">
        <v>122</v>
      </c>
      <c r="C35" s="87" t="s">
        <v>218</v>
      </c>
      <c r="D35" s="130">
        <v>23</v>
      </c>
      <c r="E35" s="130">
        <v>120</v>
      </c>
      <c r="F35" s="130">
        <v>334</v>
      </c>
      <c r="G35" s="131">
        <v>154</v>
      </c>
      <c r="H35" s="131">
        <v>147</v>
      </c>
      <c r="I35" s="130">
        <v>233</v>
      </c>
      <c r="J35" s="131">
        <v>27</v>
      </c>
      <c r="K35" s="131">
        <v>270</v>
      </c>
      <c r="L35" s="131">
        <v>109</v>
      </c>
      <c r="M35" s="131">
        <v>172</v>
      </c>
      <c r="N35" s="131">
        <v>253</v>
      </c>
      <c r="O35" s="131">
        <v>40</v>
      </c>
      <c r="P35" s="132" t="s">
        <v>219</v>
      </c>
      <c r="Q35" s="133">
        <v>27</v>
      </c>
      <c r="R35" s="133">
        <v>30</v>
      </c>
      <c r="S35" s="133">
        <v>30</v>
      </c>
      <c r="T35" s="133">
        <v>0</v>
      </c>
      <c r="U35" s="133">
        <v>114</v>
      </c>
      <c r="V35" s="133">
        <v>52</v>
      </c>
      <c r="W35" s="133">
        <v>0</v>
      </c>
      <c r="X35" s="144" t="s">
        <v>220</v>
      </c>
      <c r="Y35" s="134">
        <v>23</v>
      </c>
      <c r="Z35" s="134"/>
      <c r="AA35" s="134">
        <v>120</v>
      </c>
      <c r="AB35" s="134">
        <v>120</v>
      </c>
      <c r="AC35" s="134"/>
      <c r="AD35" s="134"/>
      <c r="AE35" s="134"/>
      <c r="AF35" s="134"/>
      <c r="AG35" s="134"/>
      <c r="AH35" s="134">
        <v>53</v>
      </c>
      <c r="AI35" s="134"/>
      <c r="AJ35" s="134"/>
      <c r="AK35" s="134"/>
      <c r="AL35" s="135">
        <v>274</v>
      </c>
      <c r="AM35" s="135">
        <v>30</v>
      </c>
      <c r="AN35" s="135">
        <v>244</v>
      </c>
      <c r="AO35" s="135">
        <f>AP35+AQ35</f>
        <v>282</v>
      </c>
      <c r="AP35" s="135">
        <v>172</v>
      </c>
      <c r="AQ35" s="135">
        <v>110</v>
      </c>
      <c r="AR35" s="135">
        <v>162</v>
      </c>
      <c r="AS35" s="135">
        <v>43</v>
      </c>
      <c r="AT35" s="135">
        <v>119</v>
      </c>
      <c r="AU35" s="136" t="s">
        <v>221</v>
      </c>
      <c r="AV35" s="135">
        <v>70</v>
      </c>
      <c r="AW35" s="135">
        <v>70</v>
      </c>
      <c r="AX35" s="135">
        <v>70</v>
      </c>
      <c r="AY35" s="135">
        <v>106</v>
      </c>
      <c r="AZ35" s="135">
        <v>106</v>
      </c>
      <c r="BA35" s="135">
        <v>106</v>
      </c>
      <c r="BB35" s="135">
        <v>33</v>
      </c>
      <c r="BC35" s="135">
        <v>33</v>
      </c>
      <c r="BD35" s="135">
        <v>33</v>
      </c>
      <c r="BE35" s="135">
        <v>5</v>
      </c>
      <c r="BF35" s="135">
        <v>5</v>
      </c>
      <c r="BG35" s="135">
        <v>5</v>
      </c>
      <c r="BH35" s="135">
        <v>23</v>
      </c>
      <c r="BI35" s="135">
        <v>23</v>
      </c>
      <c r="BJ35" s="135">
        <v>23</v>
      </c>
      <c r="BK35" s="135">
        <v>85</v>
      </c>
      <c r="BL35" s="135">
        <v>85</v>
      </c>
      <c r="BM35" s="135">
        <v>85</v>
      </c>
      <c r="BN35" s="135">
        <v>128</v>
      </c>
      <c r="BO35" s="135">
        <v>128</v>
      </c>
      <c r="BP35" s="135">
        <v>128</v>
      </c>
      <c r="BQ35" s="137">
        <v>1</v>
      </c>
      <c r="BR35" s="137">
        <v>1</v>
      </c>
      <c r="BS35" s="137">
        <v>1</v>
      </c>
      <c r="BT35" s="137">
        <v>6</v>
      </c>
      <c r="BU35" s="137">
        <v>6</v>
      </c>
      <c r="BV35" s="137">
        <v>6</v>
      </c>
      <c r="BW35" s="130">
        <f>Y35</f>
        <v>23</v>
      </c>
      <c r="BX35" s="130">
        <f>AL35</f>
        <v>274</v>
      </c>
      <c r="BY35" s="130">
        <f>AA35</f>
        <v>120</v>
      </c>
      <c r="BZ35" s="130">
        <f>AB35</f>
        <v>120</v>
      </c>
      <c r="CA35" s="130">
        <f>AM35</f>
        <v>30</v>
      </c>
      <c r="CB35" s="130">
        <f>AO35</f>
        <v>282</v>
      </c>
      <c r="CC35" s="130">
        <f>CB35</f>
        <v>282</v>
      </c>
      <c r="CD35" s="130">
        <f>CB35</f>
        <v>282</v>
      </c>
      <c r="CE35" s="130">
        <f>AH35</f>
        <v>53</v>
      </c>
      <c r="CF35" s="130">
        <f>CE35</f>
        <v>53</v>
      </c>
      <c r="CG35" s="130">
        <f>CE35</f>
        <v>53</v>
      </c>
      <c r="CH35" s="130">
        <f>IFERROR(AV35+AY35+BB35+BE35+BH35+BK35+BN35+BQ35+BT35,0)</f>
        <v>457</v>
      </c>
      <c r="CI35" s="130">
        <f>IFERROR(AW35+AZ35+BC35+BF35+BI35+BL35+BO35+BR35+BU35,0)</f>
        <v>457</v>
      </c>
      <c r="CJ35" s="130">
        <f>IFERROR(AX35+BA35+BD35+BG35+BJ35+BM35+BP35+BS35+BV35,0)</f>
        <v>457</v>
      </c>
      <c r="CK35" s="135">
        <v>35</v>
      </c>
      <c r="CL35" s="135">
        <v>758</v>
      </c>
      <c r="CM35" s="135">
        <v>10</v>
      </c>
      <c r="CN35" s="135">
        <v>759</v>
      </c>
      <c r="CO35" s="135">
        <v>11</v>
      </c>
      <c r="CP35" s="135">
        <v>13601</v>
      </c>
      <c r="CQ35" s="135">
        <v>4864</v>
      </c>
      <c r="CR35" s="135">
        <v>3576</v>
      </c>
      <c r="CS35" s="135">
        <v>9995</v>
      </c>
      <c r="CT35" s="135">
        <v>10087</v>
      </c>
      <c r="CU35" s="139">
        <v>1035</v>
      </c>
      <c r="CV35" s="140">
        <v>2094</v>
      </c>
      <c r="CW35" s="135">
        <f>ROUND(IFERROR(D35/BW35,0)*100,0)</f>
        <v>100</v>
      </c>
      <c r="CX35" s="130">
        <f>IF(CW35=100,10,-50)</f>
        <v>10</v>
      </c>
      <c r="CY35" s="135">
        <f>ROUND(IFERROR(E35/BZ35,0)*100,0)</f>
        <v>100</v>
      </c>
      <c r="CZ35" s="130" t="str">
        <f>IF((CY35=100),"30",IF(AND(CY35&lt;=99,CY35&gt;90),"20",IF(AND(CY35&lt;=90,CY35&gt;80),"10","-30")))</f>
        <v>30</v>
      </c>
      <c r="DA35" s="135">
        <f>ROUND(IFERROR(F35/(CD35+CG35),0)*100,0)</f>
        <v>100</v>
      </c>
      <c r="DB35" s="130" t="str">
        <f>IF(AND(DA35&lt;=100,DA35&gt;90),"30",IF(AND(DA35&lt;=90,DA35&gt;80),"20",IF(AND(DA35&lt;=80,DA35&gt;70),"15",IF(AND(DA35&lt;=70,DA35&gt;60),"10",IF(AND(DA35&lt;=60,DA35&gt;50),"5","0")))))</f>
        <v>30</v>
      </c>
      <c r="DC35" s="135">
        <f>ROUND(IFERROR(G35/CJ35,0)*100,0)</f>
        <v>34</v>
      </c>
      <c r="DD35" s="135" t="str">
        <f>IF(AND(DC35&lt;=100,DC35&gt;60),"30",IF(AND(DC35&lt;=60,DC35&gt;40),"20",IF(AND(DC35&lt;=40,DC35&gt;30),"15",IF(AND(DC35&lt;=30,DC35&gt;20),"10",IF(AND(DC35&lt;=20,DC35&gt;10),"5",IF(DC35=0,-30,0))))))</f>
        <v>15</v>
      </c>
      <c r="DE35" s="135">
        <f>ROUND(IFERROR(CK35/CL35*100,0),0)</f>
        <v>5</v>
      </c>
      <c r="DF35" s="130" t="str">
        <f>IF(AND(DE35&lt;=100,DE35&gt;60),"20",IF(AND(DE35&lt;=60,DE35&gt;40),"15",IF(AND(DE35&lt;=40,DE35&gt;20),"10",IF(AND(DE35&lt;=20,DE35&gt;10),"5","0"))))</f>
        <v>0</v>
      </c>
      <c r="DG35" s="135">
        <f>ROUND(IFERROR(CM35/CN35*100,0),0)</f>
        <v>1</v>
      </c>
      <c r="DH35" s="130" t="str">
        <f>IF(AND(DG35&lt;=100,DG35&gt;60),"20",IF(AND(DG35&lt;=60,DG35&gt;40),"15",IF(AND(DG35&lt;=40,DG35&gt;20),"10",IF(AND(DG35&lt;=20,DG35&gt;10),"5","0"))))</f>
        <v>0</v>
      </c>
      <c r="DI35" s="135">
        <f>ROUND(IFERROR(CO35/CP35*100,0),0)</f>
        <v>0</v>
      </c>
      <c r="DJ35" s="130" t="str">
        <f>IF(AND(DI35&lt;=100,DI35&gt;60),"20",IF(AND(DI35&lt;=60,DI35&gt;40),"15",IF(AND(DI35&lt;=40,DI35&gt;20),"10",IF(AND(DI35&lt;=20,DI35&gt;10),"5","0"))))</f>
        <v>0</v>
      </c>
      <c r="DK35" s="135">
        <f>ROUND(IFERROR(CQ35/(CQ35+CR35)*100,0),0)</f>
        <v>58</v>
      </c>
      <c r="DL35" s="130" t="str">
        <f>IF(AND(DK35&lt;=100,DK35&gt;60),"20",IF(AND(DK35&lt;=60,DK35&gt;40),"15",IF(AND(DK35&lt;=40,DK35&gt;20),"10",IF(AND(DK35&lt;=20,DK35&gt;10),"5","0"))))</f>
        <v>15</v>
      </c>
      <c r="DM35" s="135">
        <f>ROUND(IFERROR(I35/(BW35+BY35+CC35+CF35+CI35),0)*100,0)</f>
        <v>25</v>
      </c>
      <c r="DN35" s="130" t="str">
        <f>IF(AND(DM35&lt;=100,DM35&gt;80),"50",IF(AND(DM35&lt;=80,DM35&gt;60),"40",IF(AND(DM35&lt;=60,DM35&gt;40),"30",IF(AND(DM35&lt;=40,DM35&gt;20),"20",IF(AND(DM35&lt;=20,DM35&gt;10),"10",IF(AND(DM35&lt;=10,DM35&gt;=5),"5","0"))))))</f>
        <v>20</v>
      </c>
      <c r="DO35" s="135">
        <f>ROUND(IFERROR(CS35/CT35,0)*100,0)</f>
        <v>99</v>
      </c>
      <c r="DP35" s="130" t="str">
        <f>IF(AND(DO35&lt;=100,DO35&gt;80),"30",IF(AND(DO35&lt;=80,DO35&gt;60),"20",IF(AND(DO35&lt;=60,DO35&gt;50),"15",IF(AND(DO35&lt;=50,DO35&gt;40),"10","0"))))</f>
        <v>30</v>
      </c>
      <c r="DQ35" s="130">
        <f>ROUND(IFERROR(CU35/CV35,0)*100,0)</f>
        <v>49</v>
      </c>
      <c r="DR35" s="130" t="str">
        <f>IF(AND(DQ35&lt;=100,DQ35&gt;80),"30",IF(AND(DQ35&lt;=80,DQ35&gt;60),"20",IF(AND(DQ35&lt;=60,DQ35&gt;40),"15",IF(AND(DQ35&lt;=40,DQ35&gt;20),"10","0"))))</f>
        <v>15</v>
      </c>
      <c r="DS35" s="130">
        <f>CX35+CZ35+DB35+DD35+DF35+DH35+DJ35+DL35+DN35+DP35+DR35</f>
        <v>165</v>
      </c>
      <c r="DT35" s="130">
        <v>10326</v>
      </c>
      <c r="DU35" s="130">
        <v>0</v>
      </c>
      <c r="DV35" s="130">
        <v>91200</v>
      </c>
      <c r="DW35" s="130">
        <v>0</v>
      </c>
      <c r="DX35" s="130">
        <v>0</v>
      </c>
      <c r="DY35" s="130">
        <f>ROUND(IFERROR((DT35+DU35+DX35)/(DV35+DT35+DW35),0)*100,0)</f>
        <v>10</v>
      </c>
      <c r="DZ35" s="130" t="str">
        <f>IF(AND(DY35&lt;=100,DY35&gt;90),"50",IF(AND(DY35&lt;=90,DY35&gt;80),"45",IF(AND(DY35&lt;=80,DY35&gt;70),"40",IF(AND(DY35&lt;=70,DY35&gt;60),"35",IF(AND(DY35&lt;=60,DY35&gt;50),"30",IF(AND(DY35&lt;=50,DY35&gt;40),"25",IF(AND(DY35&lt;=40,DY35&gt;30),"20",IF(AND(DY35&lt;=30,DY35&gt;20),"15",IF(AND(DY35&lt;=20,DY35&gt;10),"10",IF(AND(DY35&lt;=10,DY35&gt;5),"5","0"))))))))))</f>
        <v>5</v>
      </c>
      <c r="EA35" s="130">
        <v>100</v>
      </c>
      <c r="EB35" s="130" t="str">
        <f>IF(EA35=100,"20","0")</f>
        <v>20</v>
      </c>
      <c r="EC35" s="130">
        <f>ROUND(IFERROR(DX35/DV35,0)*100,0)</f>
        <v>0</v>
      </c>
      <c r="ED35" s="130" t="str">
        <f>IF(AND(EC35&lt;=100,EC35&gt;80),"20",IF(AND(EC35&lt;=80,EC35&gt;60),"15",IF(AND(EC35&lt;=60,EC35&gt;40),"10","0")))</f>
        <v>0</v>
      </c>
      <c r="EE35" s="130">
        <f>DZ35+EB35+ED35</f>
        <v>25</v>
      </c>
      <c r="EF35" s="130">
        <f>EE35+DS35</f>
        <v>190</v>
      </c>
      <c r="EG35" s="142">
        <v>64115</v>
      </c>
      <c r="EH35" s="146">
        <v>873367</v>
      </c>
      <c r="EI35" s="141">
        <f>ROUND(EG35/EH35*100000,0)</f>
        <v>7341</v>
      </c>
      <c r="EJ35" s="141" t="str">
        <f>IF(AND(EI35&gt;=4001,EI35&gt;=4001),"30",IF(AND(EI35&lt;=4000,EI35&gt;=3001),"20",IF(AND(EI35&lt;=3000,EI35&gt;=2001),"10",IF(AND(EI35&lt;=2000,EI35&gt;=1001),"5",IF(AND(EI35&lt;=1000,EI35&gt;=0),"0")))))</f>
        <v>30</v>
      </c>
      <c r="EK35" s="145">
        <v>2</v>
      </c>
      <c r="EL35" s="135" t="str">
        <f>IF(AND(EK35&gt;=5,EK35&gt;=5),"30",IF(AND(EK35&lt;=4,EK35&gt;=3),"20",IF(AND(EK35&lt;=2,EK35&gt;=1),"10",IF(AND(EK35=0,EK35=0),"0"))))</f>
        <v>10</v>
      </c>
      <c r="EM35" s="138">
        <v>13</v>
      </c>
      <c r="EN35" s="135">
        <f>IFERROR(ROUND(EM35/BZ35*100,0),0)</f>
        <v>11</v>
      </c>
      <c r="EO35" s="135" t="str">
        <f>IF(AND(EN35&lt;=100, EN35&gt;80),"30",IF(AND(EN35&lt;=80, EN35&gt;60),"20",IF(AND(EN35&lt;=60, EN35&gt;40),"15",IF(AND(EN35&lt;=40, EN35&gt;20),"10",IF(AND(EN35&lt;=20, EN35&gt;5),"5",IF(AND(EN35&lt;=5, EN35&gt;=0),"0"))))))</f>
        <v>5</v>
      </c>
      <c r="EP35" s="142">
        <v>23</v>
      </c>
      <c r="EQ35" s="135">
        <f>IFERROR(ROUND(EP35/BW35*100,0),0)</f>
        <v>100</v>
      </c>
      <c r="ER35" s="135">
        <f>IF(EQ35=100,10,-50)</f>
        <v>10</v>
      </c>
      <c r="ES35" s="142">
        <v>40</v>
      </c>
      <c r="ET35" s="135">
        <f>IFERROR(ROUND(ES35/BZ35*100,0),0)</f>
        <v>33</v>
      </c>
      <c r="EU35" s="135" t="str">
        <f>IF(AND(ET35&lt;=100,ET35&gt;90),"50",IF(AND(ET35&lt;=90,ET35&gt;80),"45",IF(AND(ET35&lt;=80,ET35&gt;70),"40",IF(AND(ET35&lt;=70,ET35&gt;60),"35",IF(AND(ET35&lt;=60,ET35&gt;50),"30",IF(AND(ET35&lt;=50,ET35&gt;40),"25",IF(AND(ET35&lt;=40,ET35&gt;30),"20",IF(AND(ET35&lt;=30,ET35&gt;20),"15",IF(AND(ET35&lt;=20,ET35&gt;10),"10",IF(AND(ET35&lt;=10,ET35&gt;5),"5",IF(AND(ET35&lt;=5,ET35&gt;0),"1",IF(AND(ET35&lt;=0,ET35&lt;0),"0"))))))))))))</f>
        <v>20</v>
      </c>
      <c r="EV35" s="142">
        <v>79</v>
      </c>
      <c r="EW35" s="135">
        <f>IFERROR(ROUND(EV35/(BW35+BY35)*100,0),0)</f>
        <v>55</v>
      </c>
      <c r="EX35" s="135" t="str">
        <f>IF(AND(EW35&lt;=100,EW35&gt;90),"50",IF(AND(EW35&lt;=90,EW35&gt;80),"45",IF(AND(EW35&lt;=80,EW35&gt;70),"40",IF(AND(EW35&lt;=70,EW35&gt;60),"35",IF(AND(EW35&lt;=60,EW35&gt;50),"30",IF(AND(EW35&lt;=50,EW35&gt;40),"25",IF(AND(EW35&lt;=40,EW35&gt;30),"20",IF(AND(EW35&lt;=30,EW35&gt;20),"15",IF(AND(EW35&lt;=20,EW35&gt;10),"10",IF(AND(EW35&lt;=10,EW35&gt;5),"5",IF(AND(EW35&lt;5,EW35&gt;0),"0")))))))))))</f>
        <v>30</v>
      </c>
      <c r="EY35" s="142">
        <v>1</v>
      </c>
      <c r="EZ35" s="130" t="str">
        <f>IF(AND(EY35&gt;=5,EY35&gt;=5),"30",IF(AND(EY35&lt;=4,EY35&gt;1),"20",IF(AND(EY35&lt;=1,EY35&gt;0),"10",IF(AND(EY35=0,EY35=0),"0"))))</f>
        <v>10</v>
      </c>
      <c r="FA35" s="142">
        <v>0</v>
      </c>
      <c r="FB35" s="130" t="str">
        <f>IF(AND(FA35&lt;=100,FA35&gt;80),"30",IF(AND(FA35&lt;=80,FA35&gt;60),"20",IF(AND(FA35&lt;=60,FA35&gt;40),"15",IF(AND(FA35&lt;=40,FA35&gt;20),"10",IF(AND(FA35&lt;=20,FA35&gt;=0),"0")))))</f>
        <v>0</v>
      </c>
      <c r="FC35" s="142">
        <v>13</v>
      </c>
      <c r="FD35" s="130" t="str">
        <f>IF(AND(FC35&lt;=100,FC35&gt;80),"30",IF(AND(FC35&lt;=80,FC35&gt;60),"20",IF(AND(FC35&lt;=60,FC35&gt;40),"15",IF(AND(FC35&lt;=40,FC35&gt;20),"10",IF(AND(FC35&lt;=20,FC35&gt;5),"5",IF(AND(FC35&lt;=5,FC35&gt;=0),"0"))))))</f>
        <v>5</v>
      </c>
      <c r="FE35" s="130">
        <f>EJ35+EL35+EO35</f>
        <v>45</v>
      </c>
      <c r="FF35" s="130">
        <f>ER35+EU35+EX35+EZ35+FB35+FD35</f>
        <v>75</v>
      </c>
      <c r="FG35" s="130">
        <f>FF35+FE35</f>
        <v>120</v>
      </c>
      <c r="FH35" s="143">
        <f>EF35+FG35</f>
        <v>310</v>
      </c>
      <c r="FI35" s="90"/>
      <c r="FJ35" s="86"/>
    </row>
    <row r="36" spans="1:166" ht="15.6" customHeight="1" x14ac:dyDescent="0.3">
      <c r="A36" s="43">
        <v>33</v>
      </c>
      <c r="B36" s="43" t="s">
        <v>122</v>
      </c>
      <c r="C36" s="87" t="s">
        <v>222</v>
      </c>
      <c r="D36" s="130">
        <v>32</v>
      </c>
      <c r="E36" s="130">
        <v>132</v>
      </c>
      <c r="F36" s="130">
        <v>870</v>
      </c>
      <c r="G36" s="131">
        <v>441</v>
      </c>
      <c r="H36" s="131">
        <v>196</v>
      </c>
      <c r="I36" s="130">
        <v>1246</v>
      </c>
      <c r="J36" s="131">
        <v>31</v>
      </c>
      <c r="K36" s="131">
        <v>351</v>
      </c>
      <c r="L36" s="131">
        <v>499</v>
      </c>
      <c r="M36" s="131">
        <v>437</v>
      </c>
      <c r="N36" s="131">
        <v>713</v>
      </c>
      <c r="O36" s="131">
        <v>58</v>
      </c>
      <c r="P36" s="132" t="s">
        <v>223</v>
      </c>
      <c r="Q36" s="148">
        <v>31</v>
      </c>
      <c r="R36" s="148">
        <v>307</v>
      </c>
      <c r="S36" s="148">
        <v>265</v>
      </c>
      <c r="T36" s="148">
        <v>42</v>
      </c>
      <c r="U36" s="148">
        <v>485</v>
      </c>
      <c r="V36" s="148">
        <v>76</v>
      </c>
      <c r="W36" s="148">
        <v>71</v>
      </c>
      <c r="X36" s="144" t="s">
        <v>452</v>
      </c>
      <c r="Y36" s="144">
        <v>32</v>
      </c>
      <c r="Z36" s="144">
        <v>136</v>
      </c>
      <c r="AA36" s="144">
        <v>125</v>
      </c>
      <c r="AB36" s="144"/>
      <c r="AC36" s="144">
        <v>105</v>
      </c>
      <c r="AD36" s="144">
        <v>31</v>
      </c>
      <c r="AE36" s="144">
        <v>852</v>
      </c>
      <c r="AF36" s="144">
        <v>852</v>
      </c>
      <c r="AG36" s="144">
        <v>852</v>
      </c>
      <c r="AH36" s="144">
        <v>83</v>
      </c>
      <c r="AI36" s="144">
        <v>82</v>
      </c>
      <c r="AJ36" s="144">
        <v>83</v>
      </c>
      <c r="AK36" s="144"/>
      <c r="AL36" s="135">
        <v>136</v>
      </c>
      <c r="AM36" s="135">
        <v>40</v>
      </c>
      <c r="AN36" s="135">
        <v>96</v>
      </c>
      <c r="AO36" s="135">
        <f>AP36+AQ36</f>
        <v>960</v>
      </c>
      <c r="AP36" s="135">
        <v>499</v>
      </c>
      <c r="AQ36" s="135">
        <v>461</v>
      </c>
      <c r="AR36" s="135">
        <v>233</v>
      </c>
      <c r="AS36" s="135">
        <v>71</v>
      </c>
      <c r="AT36" s="135">
        <v>162</v>
      </c>
      <c r="AU36" s="136" t="s">
        <v>453</v>
      </c>
      <c r="AV36" s="135">
        <v>140</v>
      </c>
      <c r="AW36" s="135">
        <v>140</v>
      </c>
      <c r="AX36" s="135">
        <v>140</v>
      </c>
      <c r="AY36" s="135">
        <v>194</v>
      </c>
      <c r="AZ36" s="135">
        <v>165</v>
      </c>
      <c r="BA36" s="135">
        <v>185</v>
      </c>
      <c r="BB36" s="135">
        <v>133</v>
      </c>
      <c r="BC36" s="135">
        <v>131</v>
      </c>
      <c r="BD36" s="135">
        <v>131</v>
      </c>
      <c r="BE36" s="135">
        <v>1</v>
      </c>
      <c r="BF36" s="135">
        <v>1</v>
      </c>
      <c r="BG36" s="135">
        <v>1</v>
      </c>
      <c r="BH36" s="135">
        <v>1</v>
      </c>
      <c r="BI36" s="135">
        <v>1</v>
      </c>
      <c r="BJ36" s="135">
        <v>1</v>
      </c>
      <c r="BK36" s="135">
        <v>328</v>
      </c>
      <c r="BL36" s="135">
        <v>35</v>
      </c>
      <c r="BM36" s="135">
        <v>328</v>
      </c>
      <c r="BN36" s="135">
        <v>122</v>
      </c>
      <c r="BO36" s="135">
        <v>122</v>
      </c>
      <c r="BP36" s="135">
        <v>122</v>
      </c>
      <c r="BQ36" s="142">
        <v>1</v>
      </c>
      <c r="BR36" s="145">
        <v>1</v>
      </c>
      <c r="BS36" s="145">
        <v>1</v>
      </c>
      <c r="BT36" s="145">
        <v>4</v>
      </c>
      <c r="BU36" s="145">
        <v>4</v>
      </c>
      <c r="BV36" s="145">
        <v>4</v>
      </c>
      <c r="BW36" s="130">
        <f>Y36</f>
        <v>32</v>
      </c>
      <c r="BX36" s="130">
        <f>Z36</f>
        <v>136</v>
      </c>
      <c r="BY36" s="130">
        <f>AA36</f>
        <v>125</v>
      </c>
      <c r="BZ36" s="130">
        <f>BX36</f>
        <v>136</v>
      </c>
      <c r="CA36" s="130">
        <f>AD36</f>
        <v>31</v>
      </c>
      <c r="CB36" s="130">
        <f>AE36</f>
        <v>852</v>
      </c>
      <c r="CC36" s="130">
        <f>AF36</f>
        <v>852</v>
      </c>
      <c r="CD36" s="130">
        <f>AG36</f>
        <v>852</v>
      </c>
      <c r="CE36" s="130">
        <f>AH36</f>
        <v>83</v>
      </c>
      <c r="CF36" s="130">
        <f>AI36</f>
        <v>82</v>
      </c>
      <c r="CG36" s="130">
        <f>AJ36</f>
        <v>83</v>
      </c>
      <c r="CH36" s="130">
        <f>IFERROR(AV36+AY36+BB36+BE36+BH36+BK36+BN36+BQ36+BT36,0)</f>
        <v>924</v>
      </c>
      <c r="CI36" s="130">
        <f>IFERROR(AW36+AZ36+BC36+BF36+BI36+BL36+BO36+BR36+BU36,0)</f>
        <v>600</v>
      </c>
      <c r="CJ36" s="130">
        <f>IFERROR(AX36+BA36+BD36+BG36+BJ36+BM36+BP36+BS36+BV36,0)</f>
        <v>913</v>
      </c>
      <c r="CK36" s="135">
        <v>5</v>
      </c>
      <c r="CL36" s="135">
        <v>1566</v>
      </c>
      <c r="CM36" s="135">
        <v>9</v>
      </c>
      <c r="CN36" s="135">
        <v>1567</v>
      </c>
      <c r="CO36" s="135">
        <v>343</v>
      </c>
      <c r="CP36" s="135">
        <v>26622</v>
      </c>
      <c r="CQ36" s="135">
        <v>1156</v>
      </c>
      <c r="CR36" s="135">
        <v>11110</v>
      </c>
      <c r="CS36" s="135">
        <v>15802</v>
      </c>
      <c r="CT36" s="135">
        <v>18329</v>
      </c>
      <c r="CU36" s="139">
        <v>1663</v>
      </c>
      <c r="CV36" s="140">
        <v>4079</v>
      </c>
      <c r="CW36" s="135">
        <f>ROUND(IFERROR(D36/BW36,0)*100,0)</f>
        <v>100</v>
      </c>
      <c r="CX36" s="130">
        <f>IF(CW36=100,10,-50)</f>
        <v>10</v>
      </c>
      <c r="CY36" s="135">
        <f>ROUND(IFERROR(E36/BZ36,0)*100,0)</f>
        <v>97</v>
      </c>
      <c r="CZ36" s="130" t="str">
        <f>IF((CY36=100),"30",IF(AND(CY36&lt;=99,CY36&gt;90),"20",IF(AND(CY36&lt;=90,CY36&gt;80),"10","-30")))</f>
        <v>20</v>
      </c>
      <c r="DA36" s="135">
        <f>ROUND(IFERROR(F36/(CD36+CG36),0)*100,0)</f>
        <v>93</v>
      </c>
      <c r="DB36" s="130" t="str">
        <f>IF(AND(DA36&lt;=100,DA36&gt;90),"30",IF(AND(DA36&lt;=90,DA36&gt;80),"20",IF(AND(DA36&lt;=80,DA36&gt;70),"15",IF(AND(DA36&lt;=70,DA36&gt;60),"10",IF(AND(DA36&lt;=60,DA36&gt;50),"5","0")))))</f>
        <v>30</v>
      </c>
      <c r="DC36" s="135">
        <f>ROUND(IFERROR(G36/CJ36,0)*100,0)</f>
        <v>48</v>
      </c>
      <c r="DD36" s="135" t="str">
        <f>IF(AND(DC36&lt;=100,DC36&gt;60),"30",IF(AND(DC36&lt;=60,DC36&gt;40),"20",IF(AND(DC36&lt;=40,DC36&gt;30),"15",IF(AND(DC36&lt;=30,DC36&gt;20),"10",IF(AND(DC36&lt;=20,DC36&gt;10),"5",IF(DC36=0,-30,0))))))</f>
        <v>20</v>
      </c>
      <c r="DE36" s="135">
        <f>ROUND(IFERROR(CK36/CL36*100,0),0)</f>
        <v>0</v>
      </c>
      <c r="DF36" s="130" t="str">
        <f>IF(AND(DE36&lt;=100,DE36&gt;60),"20",IF(AND(DE36&lt;=60,DE36&gt;40),"15",IF(AND(DE36&lt;=40,DE36&gt;20),"10",IF(AND(DE36&lt;=20,DE36&gt;10),"5","0"))))</f>
        <v>0</v>
      </c>
      <c r="DG36" s="135">
        <f>ROUND(IFERROR(CM36/CN36*100,0),0)</f>
        <v>1</v>
      </c>
      <c r="DH36" s="130" t="str">
        <f>IF(AND(DG36&lt;=100,DG36&gt;60),"20",IF(AND(DG36&lt;=60,DG36&gt;40),"15",IF(AND(DG36&lt;=40,DG36&gt;20),"10",IF(AND(DG36&lt;=20,DG36&gt;10),"5","0"))))</f>
        <v>0</v>
      </c>
      <c r="DI36" s="135">
        <f>ROUND(IFERROR(CO36/CP36*100,0),0)</f>
        <v>1</v>
      </c>
      <c r="DJ36" s="130" t="str">
        <f>IF(AND(DI36&lt;=100,DI36&gt;60),"20",IF(AND(DI36&lt;=60,DI36&gt;40),"15",IF(AND(DI36&lt;=40,DI36&gt;20),"10",IF(AND(DI36&lt;=20,DI36&gt;10),"5","0"))))</f>
        <v>0</v>
      </c>
      <c r="DK36" s="135">
        <f>ROUND(IFERROR(CQ36/(CQ36+CR36)*100,0),0)</f>
        <v>9</v>
      </c>
      <c r="DL36" s="130" t="str">
        <f>IF(AND(DK36&lt;=100,DK36&gt;60),"20",IF(AND(DK36&lt;=60,DK36&gt;40),"15",IF(AND(DK36&lt;=40,DK36&gt;20),"10",IF(AND(DK36&lt;=20,DK36&gt;10),"5","0"))))</f>
        <v>0</v>
      </c>
      <c r="DM36" s="135">
        <f>ROUND(IFERROR(I36/(BW36+BY36+CC36+CF36+CI36),0)*100,0)</f>
        <v>74</v>
      </c>
      <c r="DN36" s="130" t="str">
        <f>IF(AND(DM36&lt;=100,DM36&gt;80),"50",IF(AND(DM36&lt;=80,DM36&gt;60),"40",IF(AND(DM36&lt;=60,DM36&gt;40),"30",IF(AND(DM36&lt;=40,DM36&gt;20),"20",IF(AND(DM36&lt;=20,DM36&gt;10),"10",IF(AND(DM36&lt;=10,DM36&gt;=5),"5","0"))))))</f>
        <v>40</v>
      </c>
      <c r="DO36" s="135">
        <f>ROUND(IFERROR(CS36/CT36,0)*100,0)</f>
        <v>86</v>
      </c>
      <c r="DP36" s="130" t="str">
        <f>IF(AND(DO36&lt;=100,DO36&gt;80),"30",IF(AND(DO36&lt;=80,DO36&gt;60),"20",IF(AND(DO36&lt;=60,DO36&gt;50),"15",IF(AND(DO36&lt;=50,DO36&gt;40),"10","0"))))</f>
        <v>30</v>
      </c>
      <c r="DQ36" s="130">
        <f>ROUND(IFERROR(CU36/CV36,0)*100,0)</f>
        <v>41</v>
      </c>
      <c r="DR36" s="130" t="str">
        <f>IF(AND(DQ36&lt;=100,DQ36&gt;80),"30",IF(AND(DQ36&lt;=80,DQ36&gt;60),"20",IF(AND(DQ36&lt;=60,DQ36&gt;40),"15",IF(AND(DQ36&lt;=40,DQ36&gt;20),"10","0"))))</f>
        <v>15</v>
      </c>
      <c r="DS36" s="130">
        <f>CX36+CZ36+DB36+DD36+DF36+DH36+DJ36+DL36+DN36+DP36+DR36</f>
        <v>165</v>
      </c>
      <c r="DT36" s="130">
        <v>18298</v>
      </c>
      <c r="DU36" s="130">
        <v>0</v>
      </c>
      <c r="DV36" s="130">
        <v>105186</v>
      </c>
      <c r="DW36" s="130">
        <v>0</v>
      </c>
      <c r="DX36" s="130">
        <v>0</v>
      </c>
      <c r="DY36" s="130">
        <f>ROUND(IFERROR((DT36+DU36+DX36)/(DV36+DT36+DW36),0)*100,0)</f>
        <v>15</v>
      </c>
      <c r="DZ36" s="130" t="str">
        <f>IF(AND(DY36&lt;=100,DY36&gt;90),"50",IF(AND(DY36&lt;=90,DY36&gt;80),"45",IF(AND(DY36&lt;=80,DY36&gt;70),"40",IF(AND(DY36&lt;=70,DY36&gt;60),"35",IF(AND(DY36&lt;=60,DY36&gt;50),"30",IF(AND(DY36&lt;=50,DY36&gt;40),"25",IF(AND(DY36&lt;=40,DY36&gt;30),"20",IF(AND(DY36&lt;=30,DY36&gt;20),"15",IF(AND(DY36&lt;=20,DY36&gt;10),"10",IF(AND(DY36&lt;=10,DY36&gt;5),"5","0"))))))))))</f>
        <v>10</v>
      </c>
      <c r="EA36" s="130">
        <v>100</v>
      </c>
      <c r="EB36" s="130" t="str">
        <f>IF(EA36=100,"20","0")</f>
        <v>20</v>
      </c>
      <c r="EC36" s="130">
        <v>50</v>
      </c>
      <c r="ED36" s="130" t="str">
        <f>IF(AND(EC36&lt;=100,EC36&gt;80),"20",IF(AND(EC36&lt;=80,EC36&gt;60),"15",IF(AND(EC36&lt;=60,EC36&gt;40),"10","0")))</f>
        <v>10</v>
      </c>
      <c r="EE36" s="130">
        <f>DZ36+EB36+ED36</f>
        <v>40</v>
      </c>
      <c r="EF36" s="130">
        <f>EE36+DS36</f>
        <v>205</v>
      </c>
      <c r="EG36" s="142">
        <v>30038</v>
      </c>
      <c r="EH36" s="146">
        <v>1072302</v>
      </c>
      <c r="EI36" s="141">
        <f>ROUND(EG36/EH36*100000,0)</f>
        <v>2801</v>
      </c>
      <c r="EJ36" s="141" t="str">
        <f>IF(AND(EI36&gt;=4001,EI36&gt;=4001),"30",IF(AND(EI36&lt;=4000,EI36&gt;=3001),"20",IF(AND(EI36&lt;=3000,EI36&gt;=2001),"10",IF(AND(EI36&lt;=2000,EI36&gt;=1001),"5",IF(AND(EI36&lt;=1000,EI36&gt;=0),"0")))))</f>
        <v>10</v>
      </c>
      <c r="EK36" s="145">
        <v>2</v>
      </c>
      <c r="EL36" s="135" t="str">
        <f>IF(AND(EK36&gt;=5,EK36&gt;=5),"30",IF(AND(EK36&lt;=4,EK36&gt;=3),"20",IF(AND(EK36&lt;=2,EK36&gt;=1),"10",IF(AND(EK36=0,EK36=0),"0"))))</f>
        <v>10</v>
      </c>
      <c r="EM36" s="138">
        <v>4</v>
      </c>
      <c r="EN36" s="135">
        <f>IFERROR(ROUND(EM36/BZ36*100,0),0)</f>
        <v>3</v>
      </c>
      <c r="EO36" s="135" t="str">
        <f>IF(AND(EN36&lt;=100, EN36&gt;80),"30",IF(AND(EN36&lt;=80, EN36&gt;60),"20",IF(AND(EN36&lt;=60, EN36&gt;40),"15",IF(AND(EN36&lt;=40, EN36&gt;20),"10",IF(AND(EN36&lt;=20, EN36&gt;5),"5",IF(AND(EN36&lt;=5, EN36&gt;=0),"0"))))))</f>
        <v>0</v>
      </c>
      <c r="EP36" s="142">
        <v>32</v>
      </c>
      <c r="EQ36" s="135">
        <f>IFERROR(ROUND(EP36/BW36*100,0),0)</f>
        <v>100</v>
      </c>
      <c r="ER36" s="135">
        <f>IF(EQ36=100,10,-50)</f>
        <v>10</v>
      </c>
      <c r="ES36" s="142">
        <v>80</v>
      </c>
      <c r="ET36" s="135">
        <f>IFERROR(ROUND(ES36/BZ36*100,0),0)</f>
        <v>59</v>
      </c>
      <c r="EU36" s="135" t="str">
        <f>IF(AND(ET36&lt;=100,ET36&gt;90),"50",IF(AND(ET36&lt;=90,ET36&gt;80),"45",IF(AND(ET36&lt;=80,ET36&gt;70),"40",IF(AND(ET36&lt;=70,ET36&gt;60),"35",IF(AND(ET36&lt;=60,ET36&gt;50),"30",IF(AND(ET36&lt;=50,ET36&gt;40),"25",IF(AND(ET36&lt;=40,ET36&gt;30),"20",IF(AND(ET36&lt;=30,ET36&gt;20),"15",IF(AND(ET36&lt;=20,ET36&gt;10),"10",IF(AND(ET36&lt;=10,ET36&gt;5),"5",IF(AND(ET36&lt;=5,ET36&gt;0),"1",IF(AND(ET36&lt;=0,ET36&lt;0),"0"))))))))))))</f>
        <v>30</v>
      </c>
      <c r="EV36" s="142">
        <v>119</v>
      </c>
      <c r="EW36" s="135">
        <f>IFERROR(ROUND(EV36/(BW36+BY36)*100,0),0)</f>
        <v>76</v>
      </c>
      <c r="EX36" s="135" t="str">
        <f>IF(AND(EW36&lt;=100,EW36&gt;90),"50",IF(AND(EW36&lt;=90,EW36&gt;80),"45",IF(AND(EW36&lt;=80,EW36&gt;70),"40",IF(AND(EW36&lt;=70,EW36&gt;60),"35",IF(AND(EW36&lt;=60,EW36&gt;50),"30",IF(AND(EW36&lt;=50,EW36&gt;40),"25",IF(AND(EW36&lt;=40,EW36&gt;30),"20",IF(AND(EW36&lt;=30,EW36&gt;20),"15",IF(AND(EW36&lt;=20,EW36&gt;10),"10",IF(AND(EW36&lt;=10,EW36&gt;5),"5",IF(AND(EW36&lt;5,EW36&gt;0),"0")))))))))))</f>
        <v>40</v>
      </c>
      <c r="EY36" s="142">
        <v>0</v>
      </c>
      <c r="EZ36" s="130" t="str">
        <f>IF(AND(EY36&gt;=5,EY36&gt;=5),"30",IF(AND(EY36&lt;=4,EY36&gt;1),"20",IF(AND(EY36&lt;=1,EY36&gt;0),"10",IF(AND(EY36=0,EY36=0),"0"))))</f>
        <v>0</v>
      </c>
      <c r="FA36" s="142">
        <v>0</v>
      </c>
      <c r="FB36" s="130" t="str">
        <f>IF(AND(FA36&lt;=100,FA36&gt;80),"30",IF(AND(FA36&lt;=80,FA36&gt;60),"20",IF(AND(FA36&lt;=60,FA36&gt;40),"15",IF(AND(FA36&lt;=40,FA36&gt;20),"10",IF(AND(FA36&lt;=20,FA36&gt;=0),"0")))))</f>
        <v>0</v>
      </c>
      <c r="FC36" s="142">
        <v>0</v>
      </c>
      <c r="FD36" s="130" t="str">
        <f>IF(AND(FC36&lt;=100,FC36&gt;80),"30",IF(AND(FC36&lt;=80,FC36&gt;60),"20",IF(AND(FC36&lt;=60,FC36&gt;40),"15",IF(AND(FC36&lt;=40,FC36&gt;20),"10",IF(AND(FC36&lt;=20,FC36&gt;5),"5",IF(AND(FC36&lt;=5,FC36&gt;=0),"0"))))))</f>
        <v>0</v>
      </c>
      <c r="FE36" s="130">
        <f>EJ36+EL36+EO36</f>
        <v>20</v>
      </c>
      <c r="FF36" s="130">
        <f>ER36+EU36+EX36+EZ36+FB36+FD36</f>
        <v>80</v>
      </c>
      <c r="FG36" s="130">
        <f>FF36+FE36</f>
        <v>100</v>
      </c>
      <c r="FH36" s="143">
        <f>EF36+FG36</f>
        <v>305</v>
      </c>
      <c r="FI36" s="90"/>
      <c r="FJ36" s="86"/>
    </row>
    <row r="37" spans="1:166" ht="15.6" customHeight="1" x14ac:dyDescent="0.3">
      <c r="A37" s="43">
        <v>34</v>
      </c>
      <c r="B37" s="43" t="s">
        <v>125</v>
      </c>
      <c r="C37" s="87" t="s">
        <v>224</v>
      </c>
      <c r="D37" s="130">
        <v>21</v>
      </c>
      <c r="E37" s="130">
        <v>174</v>
      </c>
      <c r="F37" s="130">
        <v>729</v>
      </c>
      <c r="G37" s="131">
        <v>409</v>
      </c>
      <c r="H37" s="131">
        <v>346</v>
      </c>
      <c r="I37" s="130">
        <v>1008</v>
      </c>
      <c r="J37" s="131">
        <v>19</v>
      </c>
      <c r="K37" s="131">
        <v>167</v>
      </c>
      <c r="L37" s="131">
        <v>413</v>
      </c>
      <c r="M37" s="131">
        <v>285</v>
      </c>
      <c r="N37" s="131">
        <v>400</v>
      </c>
      <c r="O37" s="131">
        <v>50</v>
      </c>
      <c r="P37" s="132" t="s">
        <v>225</v>
      </c>
      <c r="Q37" s="133">
        <v>19</v>
      </c>
      <c r="R37" s="133">
        <v>167</v>
      </c>
      <c r="S37" s="133">
        <v>143</v>
      </c>
      <c r="T37" s="133">
        <v>24</v>
      </c>
      <c r="U37" s="133">
        <v>59</v>
      </c>
      <c r="V37" s="133">
        <v>70</v>
      </c>
      <c r="W37" s="133">
        <v>28</v>
      </c>
      <c r="X37" s="144" t="s">
        <v>440</v>
      </c>
      <c r="Y37" s="134">
        <v>21</v>
      </c>
      <c r="Z37" s="134">
        <v>187</v>
      </c>
      <c r="AA37" s="134">
        <v>187</v>
      </c>
      <c r="AB37" s="134">
        <v>187</v>
      </c>
      <c r="AC37" s="134">
        <v>163</v>
      </c>
      <c r="AD37" s="134">
        <v>24</v>
      </c>
      <c r="AE37" s="134">
        <v>667</v>
      </c>
      <c r="AF37" s="144">
        <v>618</v>
      </c>
      <c r="AG37" s="134">
        <v>667</v>
      </c>
      <c r="AH37" s="134">
        <v>68</v>
      </c>
      <c r="AI37" s="144">
        <v>60</v>
      </c>
      <c r="AJ37" s="144">
        <v>68</v>
      </c>
      <c r="AK37" s="144"/>
      <c r="AL37" s="135">
        <v>167</v>
      </c>
      <c r="AM37" s="135">
        <v>24</v>
      </c>
      <c r="AN37" s="135">
        <v>143</v>
      </c>
      <c r="AO37" s="135">
        <f>AP37+AQ37</f>
        <v>806</v>
      </c>
      <c r="AP37" s="135">
        <v>413</v>
      </c>
      <c r="AQ37" s="135">
        <v>393</v>
      </c>
      <c r="AR37" s="135">
        <v>165</v>
      </c>
      <c r="AS37" s="135">
        <v>55</v>
      </c>
      <c r="AT37" s="135">
        <v>110</v>
      </c>
      <c r="AU37" s="136" t="s">
        <v>441</v>
      </c>
      <c r="AV37" s="135">
        <v>105</v>
      </c>
      <c r="AW37" s="135">
        <v>67</v>
      </c>
      <c r="AX37" s="135">
        <v>105</v>
      </c>
      <c r="AY37" s="135">
        <v>166</v>
      </c>
      <c r="AZ37" s="135">
        <v>45</v>
      </c>
      <c r="BA37" s="135">
        <v>166</v>
      </c>
      <c r="BB37" s="135">
        <v>37</v>
      </c>
      <c r="BC37" s="135">
        <v>16</v>
      </c>
      <c r="BD37" s="135">
        <v>37</v>
      </c>
      <c r="BE37" s="135">
        <v>1</v>
      </c>
      <c r="BF37" s="135">
        <v>0</v>
      </c>
      <c r="BG37" s="135">
        <v>1</v>
      </c>
      <c r="BH37" s="135">
        <v>1</v>
      </c>
      <c r="BI37" s="135">
        <v>1</v>
      </c>
      <c r="BJ37" s="135">
        <v>1</v>
      </c>
      <c r="BK37" s="135">
        <v>194</v>
      </c>
      <c r="BL37" s="135">
        <v>2</v>
      </c>
      <c r="BM37" s="135">
        <v>194</v>
      </c>
      <c r="BN37" s="135">
        <v>27</v>
      </c>
      <c r="BO37" s="135">
        <v>9</v>
      </c>
      <c r="BP37" s="135">
        <v>27</v>
      </c>
      <c r="BQ37" s="142">
        <v>5</v>
      </c>
      <c r="BR37" s="145">
        <v>5</v>
      </c>
      <c r="BS37" s="145">
        <v>5</v>
      </c>
      <c r="BT37" s="145">
        <v>13</v>
      </c>
      <c r="BU37" s="145">
        <v>5</v>
      </c>
      <c r="BV37" s="145">
        <v>13</v>
      </c>
      <c r="BW37" s="130">
        <f>Y37</f>
        <v>21</v>
      </c>
      <c r="BX37" s="130">
        <f>Z37</f>
        <v>187</v>
      </c>
      <c r="BY37" s="130">
        <f>AA37</f>
        <v>187</v>
      </c>
      <c r="BZ37" s="130">
        <f>AB37</f>
        <v>187</v>
      </c>
      <c r="CA37" s="130">
        <f>AD37</f>
        <v>24</v>
      </c>
      <c r="CB37" s="130">
        <f>AE37</f>
        <v>667</v>
      </c>
      <c r="CC37" s="130">
        <f>AF37</f>
        <v>618</v>
      </c>
      <c r="CD37" s="130">
        <f>AG37</f>
        <v>667</v>
      </c>
      <c r="CE37" s="130">
        <f>AH37</f>
        <v>68</v>
      </c>
      <c r="CF37" s="130">
        <f>AI37</f>
        <v>60</v>
      </c>
      <c r="CG37" s="130">
        <f>AJ37</f>
        <v>68</v>
      </c>
      <c r="CH37" s="130">
        <f>IFERROR(AV37+AY37+BB37+BE37+BH37+BK37+BN37+BQ37+BT37,0)</f>
        <v>549</v>
      </c>
      <c r="CI37" s="130">
        <f>IFERROR(AW37+AZ37+BC37+BF37+BI37+BL37+BO37+BR37+BU37,0)</f>
        <v>150</v>
      </c>
      <c r="CJ37" s="130">
        <f>IFERROR(AX37+BA37+BD37+BG37+BJ37+BM37+BP37+BS37+BV37,0)</f>
        <v>549</v>
      </c>
      <c r="CK37" s="135">
        <v>1228</v>
      </c>
      <c r="CL37" s="135">
        <v>1452</v>
      </c>
      <c r="CM37" s="135">
        <v>1326</v>
      </c>
      <c r="CN37" s="135">
        <v>1453</v>
      </c>
      <c r="CO37" s="135">
        <v>5256</v>
      </c>
      <c r="CP37" s="135">
        <v>43603</v>
      </c>
      <c r="CQ37" s="135">
        <v>24993</v>
      </c>
      <c r="CR37" s="135">
        <v>8337</v>
      </c>
      <c r="CS37" s="135">
        <v>41937</v>
      </c>
      <c r="CT37" s="135">
        <v>42127</v>
      </c>
      <c r="CU37" s="139">
        <v>5219</v>
      </c>
      <c r="CV37" s="140">
        <v>8165</v>
      </c>
      <c r="CW37" s="135">
        <f>ROUND(IFERROR(D37/BW37,0)*100,0)</f>
        <v>100</v>
      </c>
      <c r="CX37" s="130">
        <f>IF(CW37=100,10,-50)</f>
        <v>10</v>
      </c>
      <c r="CY37" s="135">
        <f>ROUND(IFERROR(E37/BZ37,0)*100,0)</f>
        <v>93</v>
      </c>
      <c r="CZ37" s="130" t="str">
        <f>IF((CY37=100),"30",IF(AND(CY37&lt;=99,CY37&gt;90),"20",IF(AND(CY37&lt;=90,CY37&gt;80),"10","-30")))</f>
        <v>20</v>
      </c>
      <c r="DA37" s="135">
        <f>ROUND(IFERROR(F37/(CD37+CG37),0)*100,0)</f>
        <v>99</v>
      </c>
      <c r="DB37" s="130" t="str">
        <f>IF(AND(DA37&lt;=100,DA37&gt;90),"30",IF(AND(DA37&lt;=90,DA37&gt;80),"20",IF(AND(DA37&lt;=80,DA37&gt;70),"15",IF(AND(DA37&lt;=70,DA37&gt;60),"10",IF(AND(DA37&lt;=60,DA37&gt;50),"5","0")))))</f>
        <v>30</v>
      </c>
      <c r="DC37" s="135">
        <f>ROUND(IFERROR(G37/CJ37,0)*100,0)</f>
        <v>74</v>
      </c>
      <c r="DD37" s="135" t="str">
        <f>IF(AND(DC37&lt;=100,DC37&gt;60),"30",IF(AND(DC37&lt;=60,DC37&gt;40),"20",IF(AND(DC37&lt;=40,DC37&gt;30),"15",IF(AND(DC37&lt;=30,DC37&gt;20),"10",IF(AND(DC37&lt;=20,DC37&gt;10),"5",IF(DC37=0,-30,0))))))</f>
        <v>30</v>
      </c>
      <c r="DE37" s="135">
        <f>ROUND(IFERROR(CK37/CL37*100,0),0)</f>
        <v>85</v>
      </c>
      <c r="DF37" s="130" t="str">
        <f>IF(AND(DE37&lt;=100,DE37&gt;60),"20",IF(AND(DE37&lt;=60,DE37&gt;40),"15",IF(AND(DE37&lt;=40,DE37&gt;20),"10",IF(AND(DE37&lt;=20,DE37&gt;10),"5","0"))))</f>
        <v>20</v>
      </c>
      <c r="DG37" s="135">
        <f>ROUND(IFERROR(CM37/CN37*100,0),0)</f>
        <v>91</v>
      </c>
      <c r="DH37" s="130" t="str">
        <f>IF(AND(DG37&lt;=100,DG37&gt;60),"20",IF(AND(DG37&lt;=60,DG37&gt;40),"15",IF(AND(DG37&lt;=40,DG37&gt;20),"10",IF(AND(DG37&lt;=20,DG37&gt;10),"5","0"))))</f>
        <v>20</v>
      </c>
      <c r="DI37" s="135">
        <f>ROUND(IFERROR(CO37/CP37*100,0),0)</f>
        <v>12</v>
      </c>
      <c r="DJ37" s="130" t="str">
        <f>IF(AND(DI37&lt;=100,DI37&gt;60),"20",IF(AND(DI37&lt;=60,DI37&gt;40),"15",IF(AND(DI37&lt;=40,DI37&gt;20),"10",IF(AND(DI37&lt;=20,DI37&gt;10),"5","0"))))</f>
        <v>5</v>
      </c>
      <c r="DK37" s="135">
        <f>ROUND(IFERROR(CQ37/(CQ37+CR37)*100,0),0)</f>
        <v>75</v>
      </c>
      <c r="DL37" s="130" t="str">
        <f>IF(AND(DK37&lt;=100,DK37&gt;60),"20",IF(AND(DK37&lt;=60,DK37&gt;40),"15",IF(AND(DK37&lt;=40,DK37&gt;20),"10",IF(AND(DK37&lt;=20,DK37&gt;10),"5","0"))))</f>
        <v>20</v>
      </c>
      <c r="DM37" s="135">
        <f>ROUND(IFERROR(I37/(BW37+BY37+CC37+CF37+CI37),0)*100,0)</f>
        <v>97</v>
      </c>
      <c r="DN37" s="130" t="str">
        <f>IF(AND(DM37&lt;=100,DM37&gt;80),"50",IF(AND(DM37&lt;=80,DM37&gt;60),"40",IF(AND(DM37&lt;=60,DM37&gt;40),"30",IF(AND(DM37&lt;=40,DM37&gt;20),"20",IF(AND(DM37&lt;=20,DM37&gt;10),"10",IF(AND(DM37&lt;=10,DM37&gt;=5),"5","0"))))))</f>
        <v>50</v>
      </c>
      <c r="DO37" s="135">
        <f>ROUND(IFERROR(CS37/CT37,0)*100,0)</f>
        <v>100</v>
      </c>
      <c r="DP37" s="130" t="str">
        <f>IF(AND(DO37&lt;=100,DO37&gt;80),"30",IF(AND(DO37&lt;=80,DO37&gt;60),"20",IF(AND(DO37&lt;=60,DO37&gt;50),"15",IF(AND(DO37&lt;=50,DO37&gt;40),"10","0"))))</f>
        <v>30</v>
      </c>
      <c r="DQ37" s="130">
        <f>ROUND(IFERROR(CU37/CV37,0)*100,0)</f>
        <v>64</v>
      </c>
      <c r="DR37" s="130" t="str">
        <f>IF(AND(DQ37&lt;=100,DQ37&gt;80),"30",IF(AND(DQ37&lt;=80,DQ37&gt;60),"20",IF(AND(DQ37&lt;=60,DQ37&gt;40),"15",IF(AND(DQ37&lt;=40,DQ37&gt;20),"10","0"))))</f>
        <v>20</v>
      </c>
      <c r="DS37" s="130">
        <f>CX37+CZ37+DB37+DD37+DF37+DH37+DJ37+DL37+DN37+DP37+DR37</f>
        <v>255</v>
      </c>
      <c r="DT37" s="130">
        <v>42909</v>
      </c>
      <c r="DU37" s="130">
        <v>0</v>
      </c>
      <c r="DV37" s="130">
        <v>122281</v>
      </c>
      <c r="DW37" s="130">
        <v>0</v>
      </c>
      <c r="DX37" s="130">
        <v>0</v>
      </c>
      <c r="DY37" s="130">
        <f>ROUND(IFERROR((DT37+DU37+DX37)/(DV37+DT37+DW37),0)*100,0)</f>
        <v>26</v>
      </c>
      <c r="DZ37" s="130" t="str">
        <f>IF(AND(DY37&lt;=100,DY37&gt;90),"50",IF(AND(DY37&lt;=90,DY37&gt;80),"45",IF(AND(DY37&lt;=80,DY37&gt;70),"40",IF(AND(DY37&lt;=70,DY37&gt;60),"35",IF(AND(DY37&lt;=60,DY37&gt;50),"30",IF(AND(DY37&lt;=50,DY37&gt;40),"25",IF(AND(DY37&lt;=40,DY37&gt;30),"20",IF(AND(DY37&lt;=30,DY37&gt;20),"15",IF(AND(DY37&lt;=20,DY37&gt;10),"10",IF(AND(DY37&lt;=10,DY37&gt;5),"5","0"))))))))))</f>
        <v>15</v>
      </c>
      <c r="EA37" s="130">
        <v>100</v>
      </c>
      <c r="EB37" s="130" t="str">
        <f>IF(EA37=100,"20","0")</f>
        <v>20</v>
      </c>
      <c r="EC37" s="130">
        <f>ROUND(IFERROR(DX37/DV37,0)*100,0)</f>
        <v>0</v>
      </c>
      <c r="ED37" s="130" t="str">
        <f>IF(AND(EC37&lt;=100,EC37&gt;80),"20",IF(AND(EC37&lt;=80,EC37&gt;60),"15",IF(AND(EC37&lt;=60,EC37&gt;40),"10","0")))</f>
        <v>0</v>
      </c>
      <c r="EE37" s="130">
        <f>DZ37+EB37+ED37</f>
        <v>35</v>
      </c>
      <c r="EF37" s="130">
        <f>EE37+DS37</f>
        <v>290</v>
      </c>
      <c r="EG37" s="142">
        <v>89173</v>
      </c>
      <c r="EH37" s="146">
        <v>1047119</v>
      </c>
      <c r="EI37" s="141">
        <f>ROUND(EG37/EH37*100000,0)</f>
        <v>8516</v>
      </c>
      <c r="EJ37" s="141" t="str">
        <f>IF(AND(EI37&gt;=4001,EI37&gt;=4001),"30",IF(AND(EI37&lt;=4000,EI37&gt;=3001),"20",IF(AND(EI37&lt;=3000,EI37&gt;=2001),"10",IF(AND(EI37&lt;=2000,EI37&gt;=1001),"5",IF(AND(EI37&lt;=1000,EI37&gt;=0),"0")))))</f>
        <v>30</v>
      </c>
      <c r="EK37" s="145">
        <v>71</v>
      </c>
      <c r="EL37" s="135" t="str">
        <f>IF(AND(EK37&gt;=5,EK37&gt;=5),"30",IF(AND(EK37&lt;=4,EK37&gt;=3),"20",IF(AND(EK37&lt;=2,EK37&gt;=1),"10",IF(AND(EK37=0,EK37=0),"0"))))</f>
        <v>30</v>
      </c>
      <c r="EM37" s="138">
        <v>157</v>
      </c>
      <c r="EN37" s="135">
        <f>IFERROR(ROUND(EM37/BZ37*100,0),0)</f>
        <v>84</v>
      </c>
      <c r="EO37" s="135" t="str">
        <f>IF(AND(EN37&lt;=100, EN37&gt;80),"30",IF(AND(EN37&lt;=80, EN37&gt;60),"20",IF(AND(EN37&lt;=60, EN37&gt;40),"15",IF(AND(EN37&lt;=40, EN37&gt;20),"10",IF(AND(EN37&lt;=20, EN37&gt;5),"5",IF(AND(EN37&lt;=5, EN37&gt;=0),"0"))))))</f>
        <v>30</v>
      </c>
      <c r="EP37" s="142">
        <v>21</v>
      </c>
      <c r="EQ37" s="135">
        <f>IFERROR(ROUND(EP37/BW37*100,0),0)</f>
        <v>100</v>
      </c>
      <c r="ER37" s="135">
        <f>IF(EQ37=100,10,-50)</f>
        <v>10</v>
      </c>
      <c r="ES37" s="142">
        <v>141</v>
      </c>
      <c r="ET37" s="135">
        <f>IFERROR(ROUND(ES37/BZ37*100,0),0)</f>
        <v>75</v>
      </c>
      <c r="EU37" s="135" t="str">
        <f>IF(AND(ET37&lt;=100,ET37&gt;90),"50",IF(AND(ET37&lt;=90,ET37&gt;80),"45",IF(AND(ET37&lt;=80,ET37&gt;70),"40",IF(AND(ET37&lt;=70,ET37&gt;60),"35",IF(AND(ET37&lt;=60,ET37&gt;50),"30",IF(AND(ET37&lt;=50,ET37&gt;40),"25",IF(AND(ET37&lt;=40,ET37&gt;30),"20",IF(AND(ET37&lt;=30,ET37&gt;20),"15",IF(AND(ET37&lt;=20,ET37&gt;10),"10",IF(AND(ET37&lt;=10,ET37&gt;5),"5",IF(AND(ET37&lt;=5,ET37&gt;0),"1",IF(AND(ET37&lt;=0,ET37&lt;0),"0"))))))))))))</f>
        <v>40</v>
      </c>
      <c r="EV37" s="142">
        <v>178</v>
      </c>
      <c r="EW37" s="135">
        <f>IFERROR(ROUND(EV37/(BW37+BY37)*100,0),0)</f>
        <v>86</v>
      </c>
      <c r="EX37" s="135" t="str">
        <f>IF(AND(EW37&lt;=100,EW37&gt;90),"50",IF(AND(EW37&lt;=90,EW37&gt;80),"45",IF(AND(EW37&lt;=80,EW37&gt;70),"40",IF(AND(EW37&lt;=70,EW37&gt;60),"35",IF(AND(EW37&lt;=60,EW37&gt;50),"30",IF(AND(EW37&lt;=50,EW37&gt;40),"25",IF(AND(EW37&lt;=40,EW37&gt;30),"20",IF(AND(EW37&lt;=30,EW37&gt;20),"15",IF(AND(EW37&lt;=20,EW37&gt;10),"10",IF(AND(EW37&lt;=10,EW37&gt;5),"5",IF(AND(EW37&lt;5,EW37&gt;0),"0")))))))))))</f>
        <v>45</v>
      </c>
      <c r="EY37" s="142">
        <v>15</v>
      </c>
      <c r="EZ37" s="130" t="str">
        <f>IF(AND(EY37&gt;=5,EY37&gt;=5),"30",IF(AND(EY37&lt;=4,EY37&gt;1),"20",IF(AND(EY37&lt;=1,EY37&gt;0),"10",IF(AND(EY37=0,EY37=0),"0"))))</f>
        <v>30</v>
      </c>
      <c r="FA37" s="142">
        <v>29</v>
      </c>
      <c r="FB37" s="130" t="str">
        <f>IF(AND(FA37&lt;=100,FA37&gt;80),"30",IF(AND(FA37&lt;=80,FA37&gt;60),"20",IF(AND(FA37&lt;=60,FA37&gt;40),"15",IF(AND(FA37&lt;=40,FA37&gt;20),"10",IF(AND(FA37&lt;=20,FA37&gt;=0),"0")))))</f>
        <v>10</v>
      </c>
      <c r="FC37" s="142">
        <v>29</v>
      </c>
      <c r="FD37" s="130" t="str">
        <f>IF(AND(FC37&lt;=100,FC37&gt;80),"30",IF(AND(FC37&lt;=80,FC37&gt;60),"20",IF(AND(FC37&lt;=60,FC37&gt;40),"15",IF(AND(FC37&lt;=40,FC37&gt;20),"10",IF(AND(FC37&lt;=20,FC37&gt;5),"5",IF(AND(FC37&lt;=5,FC37&gt;=0),"0"))))))</f>
        <v>10</v>
      </c>
      <c r="FE37" s="130">
        <f>EJ37+EL37+EO37</f>
        <v>90</v>
      </c>
      <c r="FF37" s="130">
        <f>ER37+EU37+EX37+EZ37+FB37+FD37</f>
        <v>145</v>
      </c>
      <c r="FG37" s="130">
        <f>FF37+FE37</f>
        <v>235</v>
      </c>
      <c r="FH37" s="143">
        <f>EF37+FG37</f>
        <v>525</v>
      </c>
      <c r="FI37" s="90"/>
      <c r="FJ37" s="86"/>
    </row>
    <row r="38" spans="1:166" ht="15.6" customHeight="1" x14ac:dyDescent="0.3">
      <c r="A38" s="43">
        <v>35</v>
      </c>
      <c r="B38" s="43" t="s">
        <v>139</v>
      </c>
      <c r="C38" s="87" t="s">
        <v>226</v>
      </c>
      <c r="D38" s="130">
        <v>28</v>
      </c>
      <c r="E38" s="130">
        <v>315</v>
      </c>
      <c r="F38" s="130">
        <v>2046</v>
      </c>
      <c r="G38" s="131">
        <v>881</v>
      </c>
      <c r="H38" s="131">
        <v>545</v>
      </c>
      <c r="I38" s="130">
        <v>2935</v>
      </c>
      <c r="J38" s="131">
        <v>27</v>
      </c>
      <c r="K38" s="131">
        <v>319</v>
      </c>
      <c r="L38" s="131">
        <v>841</v>
      </c>
      <c r="M38" s="131">
        <v>1243</v>
      </c>
      <c r="N38" s="131">
        <v>985</v>
      </c>
      <c r="O38" s="131">
        <v>103</v>
      </c>
      <c r="P38" s="132" t="s">
        <v>227</v>
      </c>
      <c r="Q38" s="133">
        <v>28</v>
      </c>
      <c r="R38" s="133">
        <v>319</v>
      </c>
      <c r="S38" s="133">
        <v>0</v>
      </c>
      <c r="T38" s="133">
        <v>0</v>
      </c>
      <c r="U38" s="133">
        <v>2275</v>
      </c>
      <c r="V38" s="133">
        <v>164</v>
      </c>
      <c r="W38" s="133">
        <v>0</v>
      </c>
      <c r="X38" s="144" t="s">
        <v>385</v>
      </c>
      <c r="Y38" s="134"/>
      <c r="Z38" s="134">
        <v>315</v>
      </c>
      <c r="AA38" s="134">
        <v>254</v>
      </c>
      <c r="AB38" s="134"/>
      <c r="AC38" s="134"/>
      <c r="AD38" s="134"/>
      <c r="AE38" s="134">
        <v>1967</v>
      </c>
      <c r="AF38" s="134">
        <v>1973</v>
      </c>
      <c r="AG38" s="134"/>
      <c r="AH38" s="134">
        <v>142</v>
      </c>
      <c r="AI38" s="134"/>
      <c r="AJ38" s="134"/>
      <c r="AK38" s="134"/>
      <c r="AL38" s="135">
        <v>316</v>
      </c>
      <c r="AM38" s="135">
        <v>50</v>
      </c>
      <c r="AN38" s="135">
        <v>266</v>
      </c>
      <c r="AO38" s="135">
        <f>AP38+AQ38</f>
        <v>2026</v>
      </c>
      <c r="AP38" s="135">
        <v>1213</v>
      </c>
      <c r="AQ38" s="135">
        <v>813</v>
      </c>
      <c r="AR38" s="135">
        <v>681</v>
      </c>
      <c r="AS38" s="135">
        <v>117</v>
      </c>
      <c r="AT38" s="135">
        <v>564</v>
      </c>
      <c r="AU38" s="136" t="s">
        <v>228</v>
      </c>
      <c r="AV38" s="135">
        <v>248</v>
      </c>
      <c r="AW38" s="135">
        <v>229</v>
      </c>
      <c r="AX38" s="135">
        <v>248</v>
      </c>
      <c r="AY38" s="135">
        <v>440</v>
      </c>
      <c r="AZ38" s="135">
        <v>301</v>
      </c>
      <c r="BA38" s="135">
        <v>432</v>
      </c>
      <c r="BB38" s="135">
        <v>138</v>
      </c>
      <c r="BC38" s="135">
        <v>136</v>
      </c>
      <c r="BD38" s="135">
        <v>137</v>
      </c>
      <c r="BE38" s="135">
        <v>36</v>
      </c>
      <c r="BF38" s="135">
        <v>36</v>
      </c>
      <c r="BG38" s="135">
        <v>36</v>
      </c>
      <c r="BH38" s="135">
        <v>1</v>
      </c>
      <c r="BI38" s="135">
        <v>1</v>
      </c>
      <c r="BJ38" s="135">
        <v>1</v>
      </c>
      <c r="BK38" s="135">
        <v>42</v>
      </c>
      <c r="BL38" s="135">
        <v>25</v>
      </c>
      <c r="BM38" s="135">
        <v>42</v>
      </c>
      <c r="BN38" s="135">
        <v>123</v>
      </c>
      <c r="BO38" s="135">
        <v>65</v>
      </c>
      <c r="BP38" s="135">
        <v>123</v>
      </c>
      <c r="BQ38" s="142">
        <v>3</v>
      </c>
      <c r="BR38" s="145">
        <v>3</v>
      </c>
      <c r="BS38" s="145">
        <v>3</v>
      </c>
      <c r="BT38" s="145">
        <v>34</v>
      </c>
      <c r="BU38" s="145">
        <v>10</v>
      </c>
      <c r="BV38" s="145">
        <v>34</v>
      </c>
      <c r="BW38" s="130">
        <v>28</v>
      </c>
      <c r="BX38" s="130">
        <f>Z38</f>
        <v>315</v>
      </c>
      <c r="BY38" s="130">
        <f>AA38</f>
        <v>254</v>
      </c>
      <c r="BZ38" s="130">
        <f>BX38</f>
        <v>315</v>
      </c>
      <c r="CA38" s="130">
        <f>AM38</f>
        <v>50</v>
      </c>
      <c r="CB38" s="130">
        <f>AE38</f>
        <v>1967</v>
      </c>
      <c r="CC38" s="130">
        <f>AF38</f>
        <v>1973</v>
      </c>
      <c r="CD38" s="130">
        <f>CB38</f>
        <v>1967</v>
      </c>
      <c r="CE38" s="130">
        <f>AH38</f>
        <v>142</v>
      </c>
      <c r="CF38" s="130">
        <f>CE38</f>
        <v>142</v>
      </c>
      <c r="CG38" s="130">
        <f>CE38</f>
        <v>142</v>
      </c>
      <c r="CH38" s="130">
        <f>IFERROR(AV38+AY38+BB38+BE38+BH38+BK38+BN38+BQ38+BT38,0)</f>
        <v>1065</v>
      </c>
      <c r="CI38" s="130">
        <f>IFERROR(AW38+AZ38+BC38+BF38+BI38+BL38+BO38+BR38+BU38,0)</f>
        <v>806</v>
      </c>
      <c r="CJ38" s="130">
        <f>IFERROR(AX38+BA38+BD38+BG38+BJ38+BM38+BP38+BS38+BV38,0)</f>
        <v>1056</v>
      </c>
      <c r="CK38" s="135">
        <v>2591</v>
      </c>
      <c r="CL38" s="135">
        <v>3492</v>
      </c>
      <c r="CM38" s="135">
        <v>2739</v>
      </c>
      <c r="CN38" s="135">
        <v>3493</v>
      </c>
      <c r="CO38" s="135">
        <v>32272</v>
      </c>
      <c r="CP38" s="135">
        <v>82971</v>
      </c>
      <c r="CQ38" s="135">
        <v>19838</v>
      </c>
      <c r="CR38" s="135">
        <v>12176</v>
      </c>
      <c r="CS38" s="135">
        <v>66337</v>
      </c>
      <c r="CT38" s="135">
        <v>66813</v>
      </c>
      <c r="CU38" s="139">
        <v>6549</v>
      </c>
      <c r="CV38" s="140">
        <v>11343</v>
      </c>
      <c r="CW38" s="135">
        <f>ROUND(IFERROR(D38/BW38,0)*100,0)</f>
        <v>100</v>
      </c>
      <c r="CX38" s="130">
        <f>IF(CW38=100,10,-50)</f>
        <v>10</v>
      </c>
      <c r="CY38" s="135">
        <f>ROUND(IFERROR(E38/BZ38,0)*100,0)</f>
        <v>100</v>
      </c>
      <c r="CZ38" s="130" t="str">
        <f>IF((CY38=100),"30",IF(AND(CY38&lt;=99,CY38&gt;90),"20",IF(AND(CY38&lt;=90,CY38&gt;80),"10","-30")))</f>
        <v>30</v>
      </c>
      <c r="DA38" s="135">
        <f>ROUND(IFERROR(F38/(CD38+CG38),0)*100,0)</f>
        <v>97</v>
      </c>
      <c r="DB38" s="130" t="str">
        <f>IF(AND(DA38&lt;=100,DA38&gt;90),"30",IF(AND(DA38&lt;=90,DA38&gt;80),"20",IF(AND(DA38&lt;=80,DA38&gt;70),"15",IF(AND(DA38&lt;=70,DA38&gt;60),"10",IF(AND(DA38&lt;=60,DA38&gt;50),"5","0")))))</f>
        <v>30</v>
      </c>
      <c r="DC38" s="135">
        <f>ROUND(IFERROR(G38/CJ38,0)*100,0)</f>
        <v>83</v>
      </c>
      <c r="DD38" s="135" t="str">
        <f>IF(AND(DC38&lt;=100,DC38&gt;60),"30",IF(AND(DC38&lt;=60,DC38&gt;40),"20",IF(AND(DC38&lt;=40,DC38&gt;30),"15",IF(AND(DC38&lt;=30,DC38&gt;20),"10",IF(AND(DC38&lt;=20,DC38&gt;10),"5",IF(DC38=0,-30,0))))))</f>
        <v>30</v>
      </c>
      <c r="DE38" s="135">
        <f>ROUND(IFERROR(CK38/CL38*100,0),0)</f>
        <v>74</v>
      </c>
      <c r="DF38" s="130" t="str">
        <f>IF(AND(DE38&lt;=100,DE38&gt;60),"20",IF(AND(DE38&lt;=60,DE38&gt;40),"15",IF(AND(DE38&lt;=40,DE38&gt;20),"10",IF(AND(DE38&lt;=20,DE38&gt;10),"5","0"))))</f>
        <v>20</v>
      </c>
      <c r="DG38" s="135">
        <f>ROUND(IFERROR(CM38/CN38*100,0),0)</f>
        <v>78</v>
      </c>
      <c r="DH38" s="130" t="str">
        <f>IF(AND(DG38&lt;=100,DG38&gt;60),"20",IF(AND(DG38&lt;=60,DG38&gt;40),"15",IF(AND(DG38&lt;=40,DG38&gt;20),"10",IF(AND(DG38&lt;=20,DG38&gt;10),"5","0"))))</f>
        <v>20</v>
      </c>
      <c r="DI38" s="135">
        <f>ROUND(IFERROR(CO38/CP38*100,0),0)</f>
        <v>39</v>
      </c>
      <c r="DJ38" s="130" t="str">
        <f>IF(AND(DI38&lt;=100,DI38&gt;60),"20",IF(AND(DI38&lt;=60,DI38&gt;40),"15",IF(AND(DI38&lt;=40,DI38&gt;20),"10",IF(AND(DI38&lt;=20,DI38&gt;10),"5","0"))))</f>
        <v>10</v>
      </c>
      <c r="DK38" s="135">
        <f>ROUND(IFERROR(CQ38/(CQ38+CR38)*100,0),0)</f>
        <v>62</v>
      </c>
      <c r="DL38" s="130" t="str">
        <f>IF(AND(DK38&lt;=100,DK38&gt;60),"20",IF(AND(DK38&lt;=60,DK38&gt;40),"15",IF(AND(DK38&lt;=40,DK38&gt;20),"10",IF(AND(DK38&lt;=20,DK38&gt;10),"5","0"))))</f>
        <v>20</v>
      </c>
      <c r="DM38" s="135">
        <f>ROUND(IFERROR(I38/(BW38+BY38+CC38+CF38+CI38),0)*100,0)</f>
        <v>92</v>
      </c>
      <c r="DN38" s="130" t="str">
        <f>IF(AND(DM38&lt;=100,DM38&gt;80),"50",IF(AND(DM38&lt;=80,DM38&gt;60),"40",IF(AND(DM38&lt;=60,DM38&gt;40),"30",IF(AND(DM38&lt;=40,DM38&gt;20),"20",IF(AND(DM38&lt;=20,DM38&gt;10),"10",IF(AND(DM38&lt;=10,DM38&gt;=5),"5","0"))))))</f>
        <v>50</v>
      </c>
      <c r="DO38" s="135">
        <f>ROUND(IFERROR(CS38/CT38,0)*100,0)</f>
        <v>99</v>
      </c>
      <c r="DP38" s="130" t="str">
        <f>IF(AND(DO38&lt;=100,DO38&gt;80),"30",IF(AND(DO38&lt;=80,DO38&gt;60),"20",IF(AND(DO38&lt;=60,DO38&gt;50),"15",IF(AND(DO38&lt;=50,DO38&gt;40),"10","0"))))</f>
        <v>30</v>
      </c>
      <c r="DQ38" s="130">
        <f>ROUND(IFERROR(CU38/CV38,0)*100,0)</f>
        <v>58</v>
      </c>
      <c r="DR38" s="130" t="str">
        <f>IF(AND(DQ38&lt;=100,DQ38&gt;80),"30",IF(AND(DQ38&lt;=80,DQ38&gt;60),"20",IF(AND(DQ38&lt;=60,DQ38&gt;40),"15",IF(AND(DQ38&lt;=40,DQ38&gt;20),"10","0"))))</f>
        <v>15</v>
      </c>
      <c r="DS38" s="130">
        <f>CX38+CZ38+DB38+DD38+DF38+DH38+DJ38+DL38+DN38+DP38+DR38</f>
        <v>265</v>
      </c>
      <c r="DT38" s="130">
        <v>61117</v>
      </c>
      <c r="DU38" s="130">
        <v>0</v>
      </c>
      <c r="DV38" s="130">
        <v>369654</v>
      </c>
      <c r="DW38" s="130">
        <v>0</v>
      </c>
      <c r="DX38" s="130">
        <v>45413</v>
      </c>
      <c r="DY38" s="130">
        <f>ROUND(IFERROR((DT38+DU38+DX38)/(DV38+DT38+DW38),0)*100,0)</f>
        <v>25</v>
      </c>
      <c r="DZ38" s="130" t="str">
        <f>IF(AND(DY38&lt;=100,DY38&gt;90),"50",IF(AND(DY38&lt;=90,DY38&gt;80),"45",IF(AND(DY38&lt;=80,DY38&gt;70),"40",IF(AND(DY38&lt;=70,DY38&gt;60),"35",IF(AND(DY38&lt;=60,DY38&gt;50),"30",IF(AND(DY38&lt;=50,DY38&gt;40),"25",IF(AND(DY38&lt;=40,DY38&gt;30),"20",IF(AND(DY38&lt;=30,DY38&gt;20),"15",IF(AND(DY38&lt;=20,DY38&gt;10),"10",IF(AND(DY38&lt;=10,DY38&gt;5),"5","0"))))))))))</f>
        <v>15</v>
      </c>
      <c r="EA38" s="130">
        <v>100</v>
      </c>
      <c r="EB38" s="130" t="str">
        <f>IF(EA38=100,"20","0")</f>
        <v>20</v>
      </c>
      <c r="EC38" s="130">
        <f>ROUND(IFERROR(DX38/DV38,0)*100,0)</f>
        <v>12</v>
      </c>
      <c r="ED38" s="130" t="str">
        <f>IF(AND(EC38&lt;=100,EC38&gt;80),"20",IF(AND(EC38&lt;=80,EC38&gt;60),"15",IF(AND(EC38&lt;=60,EC38&gt;40),"10","0")))</f>
        <v>0</v>
      </c>
      <c r="EE38" s="130">
        <f>DZ38+EB38+ED38</f>
        <v>35</v>
      </c>
      <c r="EF38" s="130">
        <f>EE38+DS38</f>
        <v>300</v>
      </c>
      <c r="EG38" s="142">
        <v>219037</v>
      </c>
      <c r="EH38" s="146">
        <v>2861647</v>
      </c>
      <c r="EI38" s="141">
        <f>ROUND(EG38/EH38*100000,0)</f>
        <v>7654</v>
      </c>
      <c r="EJ38" s="141" t="str">
        <f>IF(AND(EI38&gt;=4001,EI38&gt;=4001),"30",IF(AND(EI38&lt;=4000,EI38&gt;=3001),"20",IF(AND(EI38&lt;=3000,EI38&gt;=2001),"10",IF(AND(EI38&lt;=2000,EI38&gt;=1001),"5",IF(AND(EI38&lt;=1000,EI38&gt;=0),"0")))))</f>
        <v>30</v>
      </c>
      <c r="EK38" s="145">
        <v>78</v>
      </c>
      <c r="EL38" s="135" t="str">
        <f>IF(AND(EK38&gt;=5,EK38&gt;=5),"30",IF(AND(EK38&lt;=4,EK38&gt;=3),"20",IF(AND(EK38&lt;=2,EK38&gt;=1),"10",IF(AND(EK38=0,EK38=0),"0"))))</f>
        <v>30</v>
      </c>
      <c r="EM38" s="138">
        <v>298</v>
      </c>
      <c r="EN38" s="135">
        <f>IFERROR(ROUND(EM38/BZ38*100,0),0)</f>
        <v>95</v>
      </c>
      <c r="EO38" s="135" t="str">
        <f>IF(AND(EN38&lt;=100, EN38&gt;80),"30",IF(AND(EN38&lt;=80, EN38&gt;60),"20",IF(AND(EN38&lt;=60, EN38&gt;40),"15",IF(AND(EN38&lt;=40, EN38&gt;20),"10",IF(AND(EN38&lt;=20, EN38&gt;5),"5",IF(AND(EN38&lt;=5, EN38&gt;=0),"0"))))))</f>
        <v>30</v>
      </c>
      <c r="EP38" s="142">
        <v>28</v>
      </c>
      <c r="EQ38" s="135">
        <f>IFERROR(ROUND(EP38/BW38*100,0),0)</f>
        <v>100</v>
      </c>
      <c r="ER38" s="135">
        <f>IF(EQ38=100,10,-50)</f>
        <v>10</v>
      </c>
      <c r="ES38" s="142">
        <v>298</v>
      </c>
      <c r="ET38" s="135">
        <f>IFERROR(ROUND(ES38/BZ38*100,0),0)</f>
        <v>95</v>
      </c>
      <c r="EU38" s="135" t="str">
        <f>IF(AND(ET38&lt;=100,ET38&gt;90),"50",IF(AND(ET38&lt;=90,ET38&gt;80),"45",IF(AND(ET38&lt;=80,ET38&gt;70),"40",IF(AND(ET38&lt;=70,ET38&gt;60),"35",IF(AND(ET38&lt;=60,ET38&gt;50),"30",IF(AND(ET38&lt;=50,ET38&gt;40),"25",IF(AND(ET38&lt;=40,ET38&gt;30),"20",IF(AND(ET38&lt;=30,ET38&gt;20),"15",IF(AND(ET38&lt;=20,ET38&gt;10),"10",IF(AND(ET38&lt;=10,ET38&gt;5),"5",IF(AND(ET38&lt;=5,ET38&gt;0),"1",IF(AND(ET38&lt;=0,ET38&lt;0),"0"))))))))))))</f>
        <v>50</v>
      </c>
      <c r="EV38" s="142">
        <v>256</v>
      </c>
      <c r="EW38" s="135">
        <f>IFERROR(ROUND(EV38/(BW38+BY38)*100,0),0)</f>
        <v>91</v>
      </c>
      <c r="EX38" s="135" t="str">
        <f>IF(AND(EW38&lt;=100,EW38&gt;90),"50",IF(AND(EW38&lt;=90,EW38&gt;80),"45",IF(AND(EW38&lt;=80,EW38&gt;70),"40",IF(AND(EW38&lt;=70,EW38&gt;60),"35",IF(AND(EW38&lt;=60,EW38&gt;50),"30",IF(AND(EW38&lt;=50,EW38&gt;40),"25",IF(AND(EW38&lt;=40,EW38&gt;30),"20",IF(AND(EW38&lt;=30,EW38&gt;20),"15",IF(AND(EW38&lt;=20,EW38&gt;10),"10",IF(AND(EW38&lt;=10,EW38&gt;5),"5",IF(AND(EW38&lt;5,EW38&gt;0),"0")))))))))))</f>
        <v>50</v>
      </c>
      <c r="EY38" s="142">
        <v>23</v>
      </c>
      <c r="EZ38" s="130" t="str">
        <f>IF(AND(EY38&gt;=5,EY38&gt;=5),"30",IF(AND(EY38&lt;=4,EY38&gt;1),"20",IF(AND(EY38&lt;=1,EY38&gt;0),"10",IF(AND(EY38=0,EY38=0),"0"))))</f>
        <v>30</v>
      </c>
      <c r="FA38" s="142">
        <v>67</v>
      </c>
      <c r="FB38" s="130" t="str">
        <f>IF(AND(FA38&lt;=100,FA38&gt;80),"30",IF(AND(FA38&lt;=80,FA38&gt;60),"20",IF(AND(FA38&lt;=60,FA38&gt;40),"15",IF(AND(FA38&lt;=40,FA38&gt;20),"10",IF(AND(FA38&lt;=20,FA38&gt;=0),"0")))))</f>
        <v>20</v>
      </c>
      <c r="FC38" s="142">
        <v>0</v>
      </c>
      <c r="FD38" s="130" t="str">
        <f>IF(AND(FC38&lt;=100,FC38&gt;80),"30",IF(AND(FC38&lt;=80,FC38&gt;60),"20",IF(AND(FC38&lt;=60,FC38&gt;40),"15",IF(AND(FC38&lt;=40,FC38&gt;20),"10",IF(AND(FC38&lt;=20,FC38&gt;5),"5",IF(AND(FC38&lt;=5,FC38&gt;=0),"0"))))))</f>
        <v>0</v>
      </c>
      <c r="FE38" s="130">
        <f>EJ38+EL38+EO38</f>
        <v>90</v>
      </c>
      <c r="FF38" s="130">
        <f>ER38+EU38+EX38+EZ38+FB38+FD38</f>
        <v>160</v>
      </c>
      <c r="FG38" s="130">
        <f>FF38+FE38</f>
        <v>250</v>
      </c>
      <c r="FH38" s="143">
        <f>EF38+FG38</f>
        <v>550</v>
      </c>
      <c r="FI38" s="90"/>
      <c r="FJ38" s="86"/>
    </row>
    <row r="39" spans="1:166" ht="15.6" customHeight="1" x14ac:dyDescent="0.3">
      <c r="A39" s="43">
        <v>36</v>
      </c>
      <c r="B39" s="43" t="s">
        <v>161</v>
      </c>
      <c r="C39" s="87" t="s">
        <v>229</v>
      </c>
      <c r="D39" s="130">
        <v>30</v>
      </c>
      <c r="E39" s="130">
        <v>692</v>
      </c>
      <c r="F39" s="130">
        <v>1155</v>
      </c>
      <c r="G39" s="135">
        <v>416</v>
      </c>
      <c r="H39" s="135">
        <v>282</v>
      </c>
      <c r="I39" s="130">
        <v>1223</v>
      </c>
      <c r="J39" s="131">
        <v>41</v>
      </c>
      <c r="K39" s="131">
        <v>719</v>
      </c>
      <c r="L39" s="131">
        <v>696</v>
      </c>
      <c r="M39" s="131">
        <v>366</v>
      </c>
      <c r="N39" s="131">
        <v>794</v>
      </c>
      <c r="O39" s="131">
        <v>120</v>
      </c>
      <c r="P39" s="132" t="s">
        <v>230</v>
      </c>
      <c r="Q39" s="133">
        <v>30</v>
      </c>
      <c r="R39" s="133">
        <v>728</v>
      </c>
      <c r="S39" s="133">
        <v>659</v>
      </c>
      <c r="T39" s="133">
        <v>69</v>
      </c>
      <c r="U39" s="133">
        <v>741</v>
      </c>
      <c r="V39" s="133">
        <v>155</v>
      </c>
      <c r="W39" s="133">
        <v>50</v>
      </c>
      <c r="X39" s="144" t="s">
        <v>399</v>
      </c>
      <c r="Y39" s="144">
        <v>30</v>
      </c>
      <c r="Z39" s="144">
        <v>694</v>
      </c>
      <c r="AA39" s="144"/>
      <c r="AB39" s="144"/>
      <c r="AC39" s="144">
        <v>625</v>
      </c>
      <c r="AD39" s="144">
        <v>69</v>
      </c>
      <c r="AE39" s="144">
        <v>1018</v>
      </c>
      <c r="AF39" s="144"/>
      <c r="AG39" s="144"/>
      <c r="AH39" s="144">
        <v>155</v>
      </c>
      <c r="AI39" s="144"/>
      <c r="AJ39" s="144"/>
      <c r="AK39" s="144"/>
      <c r="AL39" s="135">
        <v>694</v>
      </c>
      <c r="AM39" s="135">
        <v>69</v>
      </c>
      <c r="AN39" s="135">
        <v>625</v>
      </c>
      <c r="AO39" s="135">
        <f>AP39+AQ39</f>
        <v>1372</v>
      </c>
      <c r="AP39" s="135">
        <v>696</v>
      </c>
      <c r="AQ39" s="135">
        <v>676</v>
      </c>
      <c r="AR39" s="135">
        <v>333</v>
      </c>
      <c r="AS39" s="135">
        <v>125</v>
      </c>
      <c r="AT39" s="135">
        <v>208</v>
      </c>
      <c r="AU39" s="136" t="s">
        <v>400</v>
      </c>
      <c r="AV39" s="135">
        <v>197</v>
      </c>
      <c r="AW39" s="135">
        <v>197</v>
      </c>
      <c r="AX39" s="135">
        <v>197</v>
      </c>
      <c r="AY39" s="135">
        <v>125</v>
      </c>
      <c r="AZ39" s="135">
        <v>125</v>
      </c>
      <c r="BA39" s="135">
        <v>125</v>
      </c>
      <c r="BB39" s="135">
        <v>48</v>
      </c>
      <c r="BC39" s="135">
        <v>48</v>
      </c>
      <c r="BD39" s="135">
        <v>48</v>
      </c>
      <c r="BE39" s="135">
        <v>0</v>
      </c>
      <c r="BF39" s="135">
        <v>0</v>
      </c>
      <c r="BG39" s="135">
        <v>0</v>
      </c>
      <c r="BH39" s="135">
        <v>1</v>
      </c>
      <c r="BI39" s="135">
        <v>1</v>
      </c>
      <c r="BJ39" s="135">
        <v>1</v>
      </c>
      <c r="BK39" s="135">
        <v>234</v>
      </c>
      <c r="BL39" s="135">
        <v>0</v>
      </c>
      <c r="BM39" s="135">
        <v>234</v>
      </c>
      <c r="BN39" s="135">
        <v>225</v>
      </c>
      <c r="BO39" s="135">
        <v>46</v>
      </c>
      <c r="BP39" s="135">
        <v>225</v>
      </c>
      <c r="BQ39" s="142">
        <v>6</v>
      </c>
      <c r="BR39" s="145">
        <v>6</v>
      </c>
      <c r="BS39" s="145">
        <v>6</v>
      </c>
      <c r="BT39" s="145">
        <v>6</v>
      </c>
      <c r="BU39" s="145">
        <v>4</v>
      </c>
      <c r="BV39" s="145">
        <v>6</v>
      </c>
      <c r="BW39" s="130">
        <f>Y39</f>
        <v>30</v>
      </c>
      <c r="BX39" s="130">
        <f>Z39</f>
        <v>694</v>
      </c>
      <c r="BY39" s="130">
        <f>BX39</f>
        <v>694</v>
      </c>
      <c r="BZ39" s="130">
        <f>BX39</f>
        <v>694</v>
      </c>
      <c r="CA39" s="130">
        <f>AD39</f>
        <v>69</v>
      </c>
      <c r="CB39" s="130">
        <f>AE39</f>
        <v>1018</v>
      </c>
      <c r="CC39" s="130">
        <f>CB39</f>
        <v>1018</v>
      </c>
      <c r="CD39" s="130">
        <f>CB39</f>
        <v>1018</v>
      </c>
      <c r="CE39" s="130">
        <f>AH39</f>
        <v>155</v>
      </c>
      <c r="CF39" s="130">
        <f>CE39</f>
        <v>155</v>
      </c>
      <c r="CG39" s="130">
        <f>CE39</f>
        <v>155</v>
      </c>
      <c r="CH39" s="130">
        <f>IFERROR(AV39+AY39+BB39+BE39+BH39+BK39+BN39+BQ39+BT39,0)</f>
        <v>842</v>
      </c>
      <c r="CI39" s="130">
        <f>IFERROR(AW39+AZ39+BC39+BF39+BI39+BL39+BO39+BR39+BU39,0)</f>
        <v>427</v>
      </c>
      <c r="CJ39" s="130">
        <f>IFERROR(AX39+BA39+BD39+BG39+BJ39+BM39+BP39+BS39+BV39,0)</f>
        <v>842</v>
      </c>
      <c r="CK39" s="135">
        <v>802</v>
      </c>
      <c r="CL39" s="135">
        <v>2380</v>
      </c>
      <c r="CM39" s="135">
        <v>64</v>
      </c>
      <c r="CN39" s="135">
        <v>2381</v>
      </c>
      <c r="CO39" s="135">
        <v>186</v>
      </c>
      <c r="CP39" s="135">
        <v>47843</v>
      </c>
      <c r="CQ39" s="135">
        <v>2880</v>
      </c>
      <c r="CR39" s="135">
        <v>9509</v>
      </c>
      <c r="CS39" s="135">
        <v>23206</v>
      </c>
      <c r="CT39" s="135">
        <v>26136</v>
      </c>
      <c r="CU39" s="139">
        <v>1741</v>
      </c>
      <c r="CV39" s="140">
        <v>3717</v>
      </c>
      <c r="CW39" s="135">
        <f>ROUND(IFERROR(D39/BW39,0)*100,0)</f>
        <v>100</v>
      </c>
      <c r="CX39" s="130">
        <f>IF(CW39=100,10,-50)</f>
        <v>10</v>
      </c>
      <c r="CY39" s="135">
        <f>ROUND(IFERROR(E39/BZ39,0)*100,0)</f>
        <v>100</v>
      </c>
      <c r="CZ39" s="130" t="str">
        <f>IF((CY39=100),"30",IF(AND(CY39&lt;=99,CY39&gt;90),"20",IF(AND(CY39&lt;=90,CY39&gt;80),"10","-30")))</f>
        <v>30</v>
      </c>
      <c r="DA39" s="135">
        <f>ROUND(IFERROR(F39/(CD39+CG39),0)*100,0)</f>
        <v>98</v>
      </c>
      <c r="DB39" s="130" t="str">
        <f>IF(AND(DA39&lt;=100,DA39&gt;90),"30",IF(AND(DA39&lt;=90,DA39&gt;80),"20",IF(AND(DA39&lt;=80,DA39&gt;70),"15",IF(AND(DA39&lt;=70,DA39&gt;60),"10",IF(AND(DA39&lt;=60,DA39&gt;50),"5","0")))))</f>
        <v>30</v>
      </c>
      <c r="DC39" s="135">
        <f>ROUND(IFERROR(G39/CJ39,0)*100,0)</f>
        <v>49</v>
      </c>
      <c r="DD39" s="135" t="str">
        <f>IF(AND(DC39&lt;=100,DC39&gt;60),"30",IF(AND(DC39&lt;=60,DC39&gt;40),"20",IF(AND(DC39&lt;=40,DC39&gt;30),"15",IF(AND(DC39&lt;=30,DC39&gt;20),"10",IF(AND(DC39&lt;=20,DC39&gt;10),"5",IF(DC39=0,-30,0))))))</f>
        <v>20</v>
      </c>
      <c r="DE39" s="135">
        <f>ROUND(IFERROR(CK39/CL39*100,0),0)</f>
        <v>34</v>
      </c>
      <c r="DF39" s="130" t="str">
        <f>IF(AND(DE39&lt;=100,DE39&gt;60),"20",IF(AND(DE39&lt;=60,DE39&gt;40),"15",IF(AND(DE39&lt;=40,DE39&gt;20),"10",IF(AND(DE39&lt;=20,DE39&gt;10),"5","0"))))</f>
        <v>10</v>
      </c>
      <c r="DG39" s="135">
        <f>ROUND(IFERROR(CM39/CN39*100,0),0)</f>
        <v>3</v>
      </c>
      <c r="DH39" s="130" t="str">
        <f>IF(AND(DG39&lt;=100,DG39&gt;60),"20",IF(AND(DG39&lt;=60,DG39&gt;40),"15",IF(AND(DG39&lt;=40,DG39&gt;20),"10",IF(AND(DG39&lt;=20,DG39&gt;10),"5","0"))))</f>
        <v>0</v>
      </c>
      <c r="DI39" s="135">
        <f>ROUND(IFERROR(CO39/CP39*100,0),0)</f>
        <v>0</v>
      </c>
      <c r="DJ39" s="130" t="str">
        <f>IF(AND(DI39&lt;=100,DI39&gt;60),"20",IF(AND(DI39&lt;=60,DI39&gt;40),"15",IF(AND(DI39&lt;=40,DI39&gt;20),"10",IF(AND(DI39&lt;=20,DI39&gt;10),"5","0"))))</f>
        <v>0</v>
      </c>
      <c r="DK39" s="135">
        <f>ROUND(IFERROR(CQ39/(CQ39+CR39)*100,0),0)</f>
        <v>23</v>
      </c>
      <c r="DL39" s="130" t="str">
        <f>IF(AND(DK39&lt;=100,DK39&gt;60),"20",IF(AND(DK39&lt;=60,DK39&gt;40),"15",IF(AND(DK39&lt;=40,DK39&gt;20),"10",IF(AND(DK39&lt;=20,DK39&gt;10),"5","0"))))</f>
        <v>10</v>
      </c>
      <c r="DM39" s="135">
        <f>ROUND(IFERROR(I39/(BW39+BY39+CC39+CF39+CI39),0)*100,0)</f>
        <v>53</v>
      </c>
      <c r="DN39" s="130" t="str">
        <f>IF(AND(DM39&lt;=100,DM39&gt;80),"50",IF(AND(DM39&lt;=80,DM39&gt;60),"40",IF(AND(DM39&lt;=60,DM39&gt;40),"30",IF(AND(DM39&lt;=40,DM39&gt;20),"20",IF(AND(DM39&lt;=20,DM39&gt;10),"10",IF(AND(DM39&lt;=10,DM39&gt;=5),"5","0"))))))</f>
        <v>30</v>
      </c>
      <c r="DO39" s="135">
        <f>ROUND(IFERROR(CS39/CT39,0)*100,0)</f>
        <v>89</v>
      </c>
      <c r="DP39" s="130" t="str">
        <f>IF(AND(DO39&lt;=100,DO39&gt;80),"30",IF(AND(DO39&lt;=80,DO39&gt;60),"20",IF(AND(DO39&lt;=60,DO39&gt;50),"15",IF(AND(DO39&lt;=50,DO39&gt;40),"10","0"))))</f>
        <v>30</v>
      </c>
      <c r="DQ39" s="130">
        <f>ROUND(IFERROR(CU39/CV39,0)*100,0)</f>
        <v>47</v>
      </c>
      <c r="DR39" s="130" t="str">
        <f>IF(AND(DQ39&lt;=100,DQ39&gt;80),"30",IF(AND(DQ39&lt;=80,DQ39&gt;60),"20",IF(AND(DQ39&lt;=60,DQ39&gt;40),"15",IF(AND(DQ39&lt;=40,DQ39&gt;20),"10","0"))))</f>
        <v>15</v>
      </c>
      <c r="DS39" s="130">
        <f>CX39+CZ39+DB39+DD39+DF39+DH39+DJ39+DL39+DN39+DP39+DR39</f>
        <v>185</v>
      </c>
      <c r="DT39" s="130">
        <v>27205</v>
      </c>
      <c r="DU39" s="130">
        <v>0</v>
      </c>
      <c r="DV39" s="130">
        <v>239251</v>
      </c>
      <c r="DW39" s="130">
        <v>0</v>
      </c>
      <c r="DX39" s="130">
        <v>0</v>
      </c>
      <c r="DY39" s="130">
        <f>ROUND(IFERROR((DT39+DU39+DX39)/(DV39+DT39+DW39),0)*100,0)</f>
        <v>10</v>
      </c>
      <c r="DZ39" s="130" t="str">
        <f>IF(AND(DY39&lt;=100,DY39&gt;90),"50",IF(AND(DY39&lt;=90,DY39&gt;80),"45",IF(AND(DY39&lt;=80,DY39&gt;70),"40",IF(AND(DY39&lt;=70,DY39&gt;60),"35",IF(AND(DY39&lt;=60,DY39&gt;50),"30",IF(AND(DY39&lt;=50,DY39&gt;40),"25",IF(AND(DY39&lt;=40,DY39&gt;30),"20",IF(AND(DY39&lt;=30,DY39&gt;20),"15",IF(AND(DY39&lt;=20,DY39&gt;10),"10",IF(AND(DY39&lt;=10,DY39&gt;5),"5","0"))))))))))</f>
        <v>5</v>
      </c>
      <c r="EA39" s="130">
        <v>100</v>
      </c>
      <c r="EB39" s="130" t="str">
        <f>IF(EA39=100,"20","0")</f>
        <v>20</v>
      </c>
      <c r="EC39" s="130">
        <v>50</v>
      </c>
      <c r="ED39" s="130" t="str">
        <f>IF(AND(EC39&lt;=100,EC39&gt;80),"20",IF(AND(EC39&lt;=80,EC39&gt;60),"15",IF(AND(EC39&lt;=60,EC39&gt;40),"10","0")))</f>
        <v>10</v>
      </c>
      <c r="EE39" s="130">
        <f>DZ39+EB39+ED39</f>
        <v>35</v>
      </c>
      <c r="EF39" s="130">
        <f>EE39+DS39</f>
        <v>220</v>
      </c>
      <c r="EG39" s="142">
        <v>63194</v>
      </c>
      <c r="EH39" s="146">
        <v>1927132</v>
      </c>
      <c r="EI39" s="141">
        <f>ROUND(EG39/EH39*100000,0)</f>
        <v>3279</v>
      </c>
      <c r="EJ39" s="141" t="str">
        <f>IF(AND(EI39&gt;=4001,EI39&gt;=4001),"30",IF(AND(EI39&lt;=4000,EI39&gt;=3001),"20",IF(AND(EI39&lt;=3000,EI39&gt;=2001),"10",IF(AND(EI39&lt;=2000,EI39&gt;=1001),"5",IF(AND(EI39&lt;=1000,EI39&gt;=0),"0")))))</f>
        <v>20</v>
      </c>
      <c r="EK39" s="145">
        <v>6</v>
      </c>
      <c r="EL39" s="135" t="str">
        <f>IF(AND(EK39&gt;=5,EK39&gt;=5),"30",IF(AND(EK39&lt;=4,EK39&gt;=3),"20",IF(AND(EK39&lt;=2,EK39&gt;=1),"10",IF(AND(EK39=0,EK39=0),"0"))))</f>
        <v>30</v>
      </c>
      <c r="EM39" s="138">
        <v>48</v>
      </c>
      <c r="EN39" s="135">
        <f>IFERROR(ROUND(EM39/BZ39*100,0),0)</f>
        <v>7</v>
      </c>
      <c r="EO39" s="135" t="str">
        <f>IF(AND(EN39&lt;=100, EN39&gt;80),"30",IF(AND(EN39&lt;=80, EN39&gt;60),"20",IF(AND(EN39&lt;=60, EN39&gt;40),"15",IF(AND(EN39&lt;=40, EN39&gt;20),"10",IF(AND(EN39&lt;=20, EN39&gt;5),"5",IF(AND(EN39&lt;=5, EN39&gt;=0),"0"))))))</f>
        <v>5</v>
      </c>
      <c r="EP39" s="142">
        <v>30</v>
      </c>
      <c r="EQ39" s="135">
        <f>IFERROR(ROUND(EP39/BW39*100,0),0)</f>
        <v>100</v>
      </c>
      <c r="ER39" s="135">
        <f>IF(EQ39=100,10,-50)</f>
        <v>10</v>
      </c>
      <c r="ES39" s="142">
        <v>318</v>
      </c>
      <c r="ET39" s="135">
        <f>IFERROR(ROUND(ES39/BZ39*100,0),0)</f>
        <v>46</v>
      </c>
      <c r="EU39" s="135" t="str">
        <f>IF(AND(ET39&lt;=100,ET39&gt;90),"50",IF(AND(ET39&lt;=90,ET39&gt;80),"45",IF(AND(ET39&lt;=80,ET39&gt;70),"40",IF(AND(ET39&lt;=70,ET39&gt;60),"35",IF(AND(ET39&lt;=60,ET39&gt;50),"30",IF(AND(ET39&lt;=50,ET39&gt;40),"25",IF(AND(ET39&lt;=40,ET39&gt;30),"20",IF(AND(ET39&lt;=30,ET39&gt;20),"15",IF(AND(ET39&lt;=20,ET39&gt;10),"10",IF(AND(ET39&lt;=10,ET39&gt;5),"5",IF(AND(ET39&lt;=5,ET39&gt;0),"1",IF(AND(ET39&lt;=0,ET39&lt;0),"0"))))))))))))</f>
        <v>25</v>
      </c>
      <c r="EV39" s="142">
        <v>106</v>
      </c>
      <c r="EW39" s="135">
        <f>IFERROR(ROUND(EV39/(BW39+BY39)*100,0),0)</f>
        <v>15</v>
      </c>
      <c r="EX39" s="135" t="str">
        <f>IF(AND(EW39&lt;=100,EW39&gt;90),"50",IF(AND(EW39&lt;=90,EW39&gt;80),"45",IF(AND(EW39&lt;=80,EW39&gt;70),"40",IF(AND(EW39&lt;=70,EW39&gt;60),"35",IF(AND(EW39&lt;=60,EW39&gt;50),"30",IF(AND(EW39&lt;=50,EW39&gt;40),"25",IF(AND(EW39&lt;=40,EW39&gt;30),"20",IF(AND(EW39&lt;=30,EW39&gt;20),"15",IF(AND(EW39&lt;=20,EW39&gt;10),"10",IF(AND(EW39&lt;=10,EW39&gt;5),"5",IF(AND(EW39&lt;5,EW39&gt;0),"0")))))))))))</f>
        <v>10</v>
      </c>
      <c r="EY39" s="142">
        <v>11</v>
      </c>
      <c r="EZ39" s="130" t="str">
        <f>IF(AND(EY39&gt;=5,EY39&gt;=5),"30",IF(AND(EY39&lt;=4,EY39&gt;1),"20",IF(AND(EY39&lt;=1,EY39&gt;0),"10",IF(AND(EY39=0,EY39=0),"0"))))</f>
        <v>30</v>
      </c>
      <c r="FA39" s="142">
        <v>0</v>
      </c>
      <c r="FB39" s="130" t="str">
        <f>IF(AND(FA39&lt;=100,FA39&gt;80),"30",IF(AND(FA39&lt;=80,FA39&gt;60),"20",IF(AND(FA39&lt;=60,FA39&gt;40),"15",IF(AND(FA39&lt;=40,FA39&gt;20),"10",IF(AND(FA39&lt;=20,FA39&gt;=0),"0")))))</f>
        <v>0</v>
      </c>
      <c r="FC39" s="142">
        <v>0</v>
      </c>
      <c r="FD39" s="130" t="str">
        <f>IF(AND(FC39&lt;=100,FC39&gt;80),"30",IF(AND(FC39&lt;=80,FC39&gt;60),"20",IF(AND(FC39&lt;=60,FC39&gt;40),"15",IF(AND(FC39&lt;=40,FC39&gt;20),"10",IF(AND(FC39&lt;=20,FC39&gt;5),"5",IF(AND(FC39&lt;=5,FC39&gt;=0),"0"))))))</f>
        <v>0</v>
      </c>
      <c r="FE39" s="130">
        <f>EJ39+EL39+EO39</f>
        <v>55</v>
      </c>
      <c r="FF39" s="130">
        <f>ER39+EU39+EX39+EZ39+FB39+FD39</f>
        <v>75</v>
      </c>
      <c r="FG39" s="130">
        <f>FF39+FE39</f>
        <v>130</v>
      </c>
      <c r="FH39" s="143">
        <f>EF39+FG39</f>
        <v>350</v>
      </c>
      <c r="FI39" s="90"/>
      <c r="FJ39" s="86"/>
    </row>
    <row r="40" spans="1:166" ht="15.6" customHeight="1" x14ac:dyDescent="0.3">
      <c r="A40" s="43">
        <v>37</v>
      </c>
      <c r="B40" s="43" t="s">
        <v>148</v>
      </c>
      <c r="C40" s="87" t="s">
        <v>231</v>
      </c>
      <c r="D40" s="130">
        <v>27</v>
      </c>
      <c r="E40" s="130">
        <v>96</v>
      </c>
      <c r="F40" s="130">
        <v>528</v>
      </c>
      <c r="G40" s="131">
        <v>495</v>
      </c>
      <c r="H40" s="131">
        <v>152</v>
      </c>
      <c r="I40" s="130">
        <v>781</v>
      </c>
      <c r="J40" s="131">
        <v>26</v>
      </c>
      <c r="K40" s="131">
        <v>204</v>
      </c>
      <c r="L40" s="131">
        <v>344</v>
      </c>
      <c r="M40" s="131">
        <v>168</v>
      </c>
      <c r="N40" s="131">
        <v>210</v>
      </c>
      <c r="O40" s="131">
        <v>41</v>
      </c>
      <c r="P40" s="132" t="s">
        <v>232</v>
      </c>
      <c r="Q40" s="133">
        <v>23</v>
      </c>
      <c r="R40" s="133">
        <v>198</v>
      </c>
      <c r="S40" s="133">
        <v>173</v>
      </c>
      <c r="T40" s="133">
        <v>25</v>
      </c>
      <c r="U40" s="133">
        <v>342</v>
      </c>
      <c r="V40" s="133">
        <v>0</v>
      </c>
      <c r="W40" s="133">
        <v>249</v>
      </c>
      <c r="X40" s="144" t="s">
        <v>466</v>
      </c>
      <c r="Y40" s="134">
        <v>27</v>
      </c>
      <c r="Z40" s="134">
        <v>96</v>
      </c>
      <c r="AA40" s="134">
        <v>96</v>
      </c>
      <c r="AB40" s="134">
        <v>96</v>
      </c>
      <c r="AC40" s="134"/>
      <c r="AD40" s="134"/>
      <c r="AE40" s="134">
        <v>470</v>
      </c>
      <c r="AF40" s="134"/>
      <c r="AG40" s="134"/>
      <c r="AH40" s="134">
        <v>63</v>
      </c>
      <c r="AI40" s="134"/>
      <c r="AJ40" s="134"/>
      <c r="AK40" s="134"/>
      <c r="AL40" s="135">
        <v>98</v>
      </c>
      <c r="AM40" s="135">
        <v>26</v>
      </c>
      <c r="AN40" s="135">
        <v>72</v>
      </c>
      <c r="AO40" s="135">
        <f>AP40+AQ40</f>
        <v>670</v>
      </c>
      <c r="AP40" s="135">
        <v>344</v>
      </c>
      <c r="AQ40" s="135">
        <v>326</v>
      </c>
      <c r="AR40" s="135">
        <v>295</v>
      </c>
      <c r="AS40" s="135">
        <v>58</v>
      </c>
      <c r="AT40" s="135">
        <v>237</v>
      </c>
      <c r="AU40" s="136" t="s">
        <v>467</v>
      </c>
      <c r="AV40" s="135">
        <v>95</v>
      </c>
      <c r="AW40" s="135">
        <v>95</v>
      </c>
      <c r="AX40" s="135">
        <v>95</v>
      </c>
      <c r="AY40" s="135">
        <v>118</v>
      </c>
      <c r="AZ40" s="135">
        <v>114</v>
      </c>
      <c r="BA40" s="135">
        <v>118</v>
      </c>
      <c r="BB40" s="135">
        <v>70</v>
      </c>
      <c r="BC40" s="135">
        <v>69</v>
      </c>
      <c r="BD40" s="135">
        <v>70</v>
      </c>
      <c r="BE40" s="135">
        <v>1</v>
      </c>
      <c r="BF40" s="135">
        <v>1</v>
      </c>
      <c r="BG40" s="135">
        <v>1</v>
      </c>
      <c r="BH40" s="135">
        <v>1</v>
      </c>
      <c r="BI40" s="135">
        <v>1</v>
      </c>
      <c r="BJ40" s="135">
        <v>1</v>
      </c>
      <c r="BK40" s="135">
        <v>214</v>
      </c>
      <c r="BL40" s="135">
        <v>7</v>
      </c>
      <c r="BM40" s="135">
        <v>214</v>
      </c>
      <c r="BN40" s="135">
        <v>167</v>
      </c>
      <c r="BO40" s="135">
        <v>37</v>
      </c>
      <c r="BP40" s="135">
        <v>167</v>
      </c>
      <c r="BQ40" s="142">
        <v>2</v>
      </c>
      <c r="BR40" s="145">
        <v>2</v>
      </c>
      <c r="BS40" s="145">
        <v>2</v>
      </c>
      <c r="BT40" s="145">
        <v>11</v>
      </c>
      <c r="BU40" s="145">
        <v>3</v>
      </c>
      <c r="BV40" s="145">
        <v>11</v>
      </c>
      <c r="BW40" s="130">
        <f>Y40</f>
        <v>27</v>
      </c>
      <c r="BX40" s="130">
        <f>Z40</f>
        <v>96</v>
      </c>
      <c r="BY40" s="130">
        <f>AA40</f>
        <v>96</v>
      </c>
      <c r="BZ40" s="130">
        <f>AB40</f>
        <v>96</v>
      </c>
      <c r="CA40" s="130">
        <f>AM40</f>
        <v>26</v>
      </c>
      <c r="CB40" s="130">
        <f>AE40</f>
        <v>470</v>
      </c>
      <c r="CC40" s="130">
        <f>CB40</f>
        <v>470</v>
      </c>
      <c r="CD40" s="130">
        <f>CB40</f>
        <v>470</v>
      </c>
      <c r="CE40" s="130">
        <f>AH40</f>
        <v>63</v>
      </c>
      <c r="CF40" s="130">
        <f>CE40</f>
        <v>63</v>
      </c>
      <c r="CG40" s="130">
        <f>CE40</f>
        <v>63</v>
      </c>
      <c r="CH40" s="130">
        <f>IFERROR(AV40+AY40+BB40+BE40+BH40+BK40+BN40+BQ40+BT40,0)</f>
        <v>679</v>
      </c>
      <c r="CI40" s="130">
        <f>IFERROR(AW40+AZ40+BC40+BF40+BI40+BL40+BO40+BR40+BU40,0)</f>
        <v>329</v>
      </c>
      <c r="CJ40" s="130">
        <f>IFERROR(AX40+BA40+BD40+BG40+BJ40+BM40+BP40+BS40+BV40,0)</f>
        <v>679</v>
      </c>
      <c r="CK40" s="135">
        <v>55</v>
      </c>
      <c r="CL40" s="135">
        <v>1195</v>
      </c>
      <c r="CM40" s="135">
        <v>21</v>
      </c>
      <c r="CN40" s="135">
        <v>1196</v>
      </c>
      <c r="CO40" s="135">
        <v>47</v>
      </c>
      <c r="CP40" s="135">
        <v>22681</v>
      </c>
      <c r="CQ40" s="135">
        <v>4967</v>
      </c>
      <c r="CR40" s="135">
        <v>5109</v>
      </c>
      <c r="CS40" s="135">
        <v>13690</v>
      </c>
      <c r="CT40" s="135">
        <v>16237</v>
      </c>
      <c r="CU40" s="139">
        <v>935</v>
      </c>
      <c r="CV40" s="140">
        <v>2262</v>
      </c>
      <c r="CW40" s="135">
        <f>ROUND(IFERROR(D40/BW40,0)*100,0)</f>
        <v>100</v>
      </c>
      <c r="CX40" s="130">
        <f>IF(CW40=100,10,-50)</f>
        <v>10</v>
      </c>
      <c r="CY40" s="135">
        <f>ROUND(IFERROR(E40/BZ40,0)*100,0)</f>
        <v>100</v>
      </c>
      <c r="CZ40" s="130" t="str">
        <f>IF((CY40=100),"30",IF(AND(CY40&lt;=99,CY40&gt;90),"20",IF(AND(CY40&lt;=90,CY40&gt;80),"10","-30")))</f>
        <v>30</v>
      </c>
      <c r="DA40" s="135">
        <f>ROUND(IFERROR(F40/(CD40+CG40),0)*100,0)</f>
        <v>99</v>
      </c>
      <c r="DB40" s="130" t="str">
        <f>IF(AND(DA40&lt;=100,DA40&gt;90),"30",IF(AND(DA40&lt;=90,DA40&gt;80),"20",IF(AND(DA40&lt;=80,DA40&gt;70),"15",IF(AND(DA40&lt;=70,DA40&gt;60),"10",IF(AND(DA40&lt;=60,DA40&gt;50),"5","0")))))</f>
        <v>30</v>
      </c>
      <c r="DC40" s="135">
        <f>ROUND(IFERROR(G40/CJ40,0)*100,0)</f>
        <v>73</v>
      </c>
      <c r="DD40" s="135" t="str">
        <f>IF(AND(DC40&lt;=100,DC40&gt;60),"30",IF(AND(DC40&lt;=60,DC40&gt;40),"20",IF(AND(DC40&lt;=40,DC40&gt;30),"15",IF(AND(DC40&lt;=30,DC40&gt;20),"10",IF(AND(DC40&lt;=20,DC40&gt;10),"5",IF(DC40=0,-30,0))))))</f>
        <v>30</v>
      </c>
      <c r="DE40" s="135">
        <f>ROUND(IFERROR(CK40/CL40*100,0),0)</f>
        <v>5</v>
      </c>
      <c r="DF40" s="130" t="str">
        <f>IF(AND(DE40&lt;=100,DE40&gt;60),"20",IF(AND(DE40&lt;=60,DE40&gt;40),"15",IF(AND(DE40&lt;=40,DE40&gt;20),"10",IF(AND(DE40&lt;=20,DE40&gt;10),"5","0"))))</f>
        <v>0</v>
      </c>
      <c r="DG40" s="135">
        <f>ROUND(IFERROR(CM40/CN40*100,0),0)</f>
        <v>2</v>
      </c>
      <c r="DH40" s="130" t="str">
        <f>IF(AND(DG40&lt;=100,DG40&gt;60),"20",IF(AND(DG40&lt;=60,DG40&gt;40),"15",IF(AND(DG40&lt;=40,DG40&gt;20),"10",IF(AND(DG40&lt;=20,DG40&gt;10),"5","0"))))</f>
        <v>0</v>
      </c>
      <c r="DI40" s="135">
        <f>ROUND(IFERROR(CO40/CP40*100,0),0)</f>
        <v>0</v>
      </c>
      <c r="DJ40" s="130" t="str">
        <f>IF(AND(DI40&lt;=100,DI40&gt;60),"20",IF(AND(DI40&lt;=60,DI40&gt;40),"15",IF(AND(DI40&lt;=40,DI40&gt;20),"10",IF(AND(DI40&lt;=20,DI40&gt;10),"5","0"))))</f>
        <v>0</v>
      </c>
      <c r="DK40" s="135">
        <f>ROUND(IFERROR(CQ40/(CQ40+CR40)*100,0),0)</f>
        <v>49</v>
      </c>
      <c r="DL40" s="130" t="str">
        <f>IF(AND(DK40&lt;=100,DK40&gt;60),"20",IF(AND(DK40&lt;=60,DK40&gt;40),"15",IF(AND(DK40&lt;=40,DK40&gt;20),"10",IF(AND(DK40&lt;=20,DK40&gt;10),"5","0"))))</f>
        <v>15</v>
      </c>
      <c r="DM40" s="135">
        <f>ROUND(IFERROR(I40/(BW40+BY40+CC40+CF40+CI40),0)*100,0)</f>
        <v>79</v>
      </c>
      <c r="DN40" s="130" t="str">
        <f>IF(AND(DM40&lt;=100,DM40&gt;80),"50",IF(AND(DM40&lt;=80,DM40&gt;60),"40",IF(AND(DM40&lt;=60,DM40&gt;40),"30",IF(AND(DM40&lt;=40,DM40&gt;20),"20",IF(AND(DM40&lt;=20,DM40&gt;10),"10",IF(AND(DM40&lt;=10,DM40&gt;=5),"5","0"))))))</f>
        <v>40</v>
      </c>
      <c r="DO40" s="135">
        <f>ROUND(IFERROR(CS40/CT40,0)*100,0)</f>
        <v>84</v>
      </c>
      <c r="DP40" s="130" t="str">
        <f>IF(AND(DO40&lt;=100,DO40&gt;80),"30",IF(AND(DO40&lt;=80,DO40&gt;60),"20",IF(AND(DO40&lt;=60,DO40&gt;50),"15",IF(AND(DO40&lt;=50,DO40&gt;40),"10","0"))))</f>
        <v>30</v>
      </c>
      <c r="DQ40" s="130">
        <f>ROUND(IFERROR(CU40/CV40,0)*100,0)</f>
        <v>41</v>
      </c>
      <c r="DR40" s="130" t="str">
        <f>IF(AND(DQ40&lt;=100,DQ40&gt;80),"30",IF(AND(DQ40&lt;=80,DQ40&gt;60),"20",IF(AND(DQ40&lt;=60,DQ40&gt;40),"15",IF(AND(DQ40&lt;=40,DQ40&gt;20),"10","0"))))</f>
        <v>15</v>
      </c>
      <c r="DS40" s="130">
        <f>CX40+CZ40+DB40+DD40+DF40+DH40+DJ40+DL40+DN40+DP40+DR40</f>
        <v>200</v>
      </c>
      <c r="DT40" s="130">
        <v>16658</v>
      </c>
      <c r="DU40" s="130">
        <v>6981</v>
      </c>
      <c r="DV40" s="130">
        <v>125500</v>
      </c>
      <c r="DW40" s="130">
        <v>7068</v>
      </c>
      <c r="DX40" s="130">
        <v>460</v>
      </c>
      <c r="DY40" s="130">
        <f>ROUND(IFERROR((DT40+DU40+DX40)/(DV40+DT40+DW40),0)*100,0)</f>
        <v>16</v>
      </c>
      <c r="DZ40" s="130" t="str">
        <f>IF(AND(DY40&lt;=100,DY40&gt;90),"50",IF(AND(DY40&lt;=90,DY40&gt;80),"45",IF(AND(DY40&lt;=80,DY40&gt;70),"40",IF(AND(DY40&lt;=70,DY40&gt;60),"35",IF(AND(DY40&lt;=60,DY40&gt;50),"30",IF(AND(DY40&lt;=50,DY40&gt;40),"25",IF(AND(DY40&lt;=40,DY40&gt;30),"20",IF(AND(DY40&lt;=30,DY40&gt;20),"15",IF(AND(DY40&lt;=20,DY40&gt;10),"10",IF(AND(DY40&lt;=10,DY40&gt;5),"5","0"))))))))))</f>
        <v>10</v>
      </c>
      <c r="EA40" s="130">
        <f>ROUND(IFERROR(DU40/DW40,0)*100,0)</f>
        <v>99</v>
      </c>
      <c r="EB40" s="130" t="str">
        <f>IF(EA40=100,"20","0")</f>
        <v>0</v>
      </c>
      <c r="EC40" s="130">
        <f>ROUND(IFERROR(DX40/DV40,0)*100,0)</f>
        <v>0</v>
      </c>
      <c r="ED40" s="130" t="str">
        <f>IF(AND(EC40&lt;=100,EC40&gt;80),"20",IF(AND(EC40&lt;=80,EC40&gt;60),"15",IF(AND(EC40&lt;=60,EC40&gt;40),"10","0")))</f>
        <v>0</v>
      </c>
      <c r="EE40" s="130">
        <f>DZ40+EB40+ED40</f>
        <v>10</v>
      </c>
      <c r="EF40" s="130">
        <f>EE40+DS40</f>
        <v>210</v>
      </c>
      <c r="EG40" s="142">
        <v>61493</v>
      </c>
      <c r="EH40" s="146">
        <v>913667</v>
      </c>
      <c r="EI40" s="141">
        <f>ROUND(EG40/EH40*100000,0)</f>
        <v>6730</v>
      </c>
      <c r="EJ40" s="141" t="str">
        <f>IF(AND(EI40&gt;=4001,EI40&gt;=4001),"30",IF(AND(EI40&lt;=4000,EI40&gt;=3001),"20",IF(AND(EI40&lt;=3000,EI40&gt;=2001),"10",IF(AND(EI40&lt;=2000,EI40&gt;=1001),"5",IF(AND(EI40&lt;=1000,EI40&gt;=0),"0")))))</f>
        <v>30</v>
      </c>
      <c r="EK40" s="145">
        <v>2</v>
      </c>
      <c r="EL40" s="135" t="str">
        <f>IF(AND(EK40&gt;=5,EK40&gt;=5),"30",IF(AND(EK40&lt;=4,EK40&gt;=3),"20",IF(AND(EK40&lt;=2,EK40&gt;=1),"10",IF(AND(EK40=0,EK40=0),"0"))))</f>
        <v>10</v>
      </c>
      <c r="EM40" s="138">
        <v>8</v>
      </c>
      <c r="EN40" s="135">
        <f>IFERROR(ROUND(EM40/BZ40*100,0),0)</f>
        <v>8</v>
      </c>
      <c r="EO40" s="135" t="str">
        <f>IF(AND(EN40&lt;=100, EN40&gt;80),"30",IF(AND(EN40&lt;=80, EN40&gt;60),"20",IF(AND(EN40&lt;=60, EN40&gt;40),"15",IF(AND(EN40&lt;=40, EN40&gt;20),"10",IF(AND(EN40&lt;=20, EN40&gt;5),"5",IF(AND(EN40&lt;=5, EN40&gt;=0),"0"))))))</f>
        <v>5</v>
      </c>
      <c r="EP40" s="142">
        <v>26</v>
      </c>
      <c r="EQ40" s="135">
        <f>IFERROR(ROUND(EP40/BW40*100,0),0)</f>
        <v>96</v>
      </c>
      <c r="ER40" s="135">
        <f>IF(EQ40=100,10,-50)</f>
        <v>-50</v>
      </c>
      <c r="ES40" s="142">
        <v>47</v>
      </c>
      <c r="ET40" s="135">
        <f>IFERROR(ROUND(ES40/BZ40*100,0),0)</f>
        <v>49</v>
      </c>
      <c r="EU40" s="135" t="str">
        <f>IF(AND(ET40&lt;=100,ET40&gt;90),"50",IF(AND(ET40&lt;=90,ET40&gt;80),"45",IF(AND(ET40&lt;=80,ET40&gt;70),"40",IF(AND(ET40&lt;=70,ET40&gt;60),"35",IF(AND(ET40&lt;=60,ET40&gt;50),"30",IF(AND(ET40&lt;=50,ET40&gt;40),"25",IF(AND(ET40&lt;=40,ET40&gt;30),"20",IF(AND(ET40&lt;=30,ET40&gt;20),"15",IF(AND(ET40&lt;=20,ET40&gt;10),"10",IF(AND(ET40&lt;=10,ET40&gt;5),"5",IF(AND(ET40&lt;=5,ET40&gt;0),"1",IF(AND(ET40&lt;=0,ET40&lt;0),"0"))))))))))))</f>
        <v>25</v>
      </c>
      <c r="EV40" s="142">
        <v>123</v>
      </c>
      <c r="EW40" s="135">
        <f>IFERROR(ROUND(EV40/(BW40+BY40)*100,0),0)</f>
        <v>100</v>
      </c>
      <c r="EX40" s="135" t="str">
        <f>IF(AND(EW40&lt;=100,EW40&gt;90),"50",IF(AND(EW40&lt;=90,EW40&gt;80),"45",IF(AND(EW40&lt;=80,EW40&gt;70),"40",IF(AND(EW40&lt;=70,EW40&gt;60),"35",IF(AND(EW40&lt;=60,EW40&gt;50),"30",IF(AND(EW40&lt;=50,EW40&gt;40),"25",IF(AND(EW40&lt;=40,EW40&gt;30),"20",IF(AND(EW40&lt;=30,EW40&gt;20),"15",IF(AND(EW40&lt;=20,EW40&gt;10),"10",IF(AND(EW40&lt;=10,EW40&gt;5),"5",IF(AND(EW40&lt;5,EW40&gt;0),"0")))))))))))</f>
        <v>50</v>
      </c>
      <c r="EY40" s="142">
        <v>0</v>
      </c>
      <c r="EZ40" s="130" t="str">
        <f>IF(AND(EY40&gt;=5,EY40&gt;=5),"30",IF(AND(EY40&lt;=4,EY40&gt;1),"20",IF(AND(EY40&lt;=1,EY40&gt;0),"10",IF(AND(EY40=0,EY40=0),"0"))))</f>
        <v>0</v>
      </c>
      <c r="FA40" s="142">
        <v>0</v>
      </c>
      <c r="FB40" s="130" t="str">
        <f>IF(AND(FA40&lt;=100,FA40&gt;80),"30",IF(AND(FA40&lt;=80,FA40&gt;60),"20",IF(AND(FA40&lt;=60,FA40&gt;40),"15",IF(AND(FA40&lt;=40,FA40&gt;20),"10",IF(AND(FA40&lt;=20,FA40&gt;=0),"0")))))</f>
        <v>0</v>
      </c>
      <c r="FC40" s="142">
        <v>23</v>
      </c>
      <c r="FD40" s="130" t="str">
        <f>IF(AND(FC40&lt;=100,FC40&gt;80),"30",IF(AND(FC40&lt;=80,FC40&gt;60),"20",IF(AND(FC40&lt;=60,FC40&gt;40),"15",IF(AND(FC40&lt;=40,FC40&gt;20),"10",IF(AND(FC40&lt;=20,FC40&gt;5),"5",IF(AND(FC40&lt;=5,FC40&gt;=0),"0"))))))</f>
        <v>10</v>
      </c>
      <c r="FE40" s="130">
        <f>EJ40+EL40+EO40</f>
        <v>45</v>
      </c>
      <c r="FF40" s="130">
        <f>ER40+EU40+EX40+EZ40+FB40+FD40</f>
        <v>35</v>
      </c>
      <c r="FG40" s="130">
        <f>FF40+FE40</f>
        <v>80</v>
      </c>
      <c r="FH40" s="143">
        <f>EF40+FG40</f>
        <v>290</v>
      </c>
      <c r="FI40" s="90"/>
      <c r="FJ40" s="86"/>
    </row>
    <row r="41" spans="1:166" ht="15.6" customHeight="1" x14ac:dyDescent="0.3">
      <c r="A41" s="43">
        <v>38</v>
      </c>
      <c r="B41" s="43" t="s">
        <v>130</v>
      </c>
      <c r="C41" s="87" t="s">
        <v>233</v>
      </c>
      <c r="D41" s="130">
        <v>28</v>
      </c>
      <c r="E41" s="130">
        <v>138</v>
      </c>
      <c r="F41" s="130">
        <v>438</v>
      </c>
      <c r="G41" s="131">
        <v>258</v>
      </c>
      <c r="H41" s="131">
        <v>92</v>
      </c>
      <c r="I41" s="130">
        <v>767</v>
      </c>
      <c r="J41" s="131">
        <v>29</v>
      </c>
      <c r="K41" s="131">
        <v>141</v>
      </c>
      <c r="L41" s="131">
        <v>271</v>
      </c>
      <c r="M41" s="131">
        <v>147</v>
      </c>
      <c r="N41" s="131">
        <v>350</v>
      </c>
      <c r="O41" s="131">
        <v>25</v>
      </c>
      <c r="P41" s="132" t="s">
        <v>234</v>
      </c>
      <c r="Q41" s="133">
        <v>27</v>
      </c>
      <c r="R41" s="133">
        <v>141</v>
      </c>
      <c r="S41" s="133">
        <v>128</v>
      </c>
      <c r="T41" s="133">
        <v>13</v>
      </c>
      <c r="U41" s="133">
        <v>451</v>
      </c>
      <c r="V41" s="133">
        <v>47</v>
      </c>
      <c r="W41" s="133">
        <v>445</v>
      </c>
      <c r="X41" s="144" t="s">
        <v>424</v>
      </c>
      <c r="Y41" s="134">
        <v>28</v>
      </c>
      <c r="Z41" s="134">
        <v>138</v>
      </c>
      <c r="AA41" s="134"/>
      <c r="AB41" s="134"/>
      <c r="AC41" s="134"/>
      <c r="AD41" s="134"/>
      <c r="AE41" s="134">
        <v>400</v>
      </c>
      <c r="AF41" s="134"/>
      <c r="AG41" s="134"/>
      <c r="AH41" s="134">
        <v>47</v>
      </c>
      <c r="AI41" s="134"/>
      <c r="AJ41" s="134"/>
      <c r="AK41" s="134"/>
      <c r="AL41" s="135">
        <v>140</v>
      </c>
      <c r="AM41" s="135">
        <v>13</v>
      </c>
      <c r="AN41" s="135">
        <v>127</v>
      </c>
      <c r="AO41" s="135">
        <f>AP41+AQ41</f>
        <v>402</v>
      </c>
      <c r="AP41" s="135">
        <v>145</v>
      </c>
      <c r="AQ41" s="135">
        <v>257</v>
      </c>
      <c r="AR41" s="135">
        <v>203</v>
      </c>
      <c r="AS41" s="135">
        <v>34</v>
      </c>
      <c r="AT41" s="135">
        <v>169</v>
      </c>
      <c r="AU41" s="136" t="s">
        <v>482</v>
      </c>
      <c r="AV41" s="135">
        <v>48</v>
      </c>
      <c r="AW41" s="135">
        <v>48</v>
      </c>
      <c r="AX41" s="135">
        <v>48</v>
      </c>
      <c r="AY41" s="135">
        <v>97</v>
      </c>
      <c r="AZ41" s="135">
        <v>44</v>
      </c>
      <c r="BA41" s="135">
        <v>97</v>
      </c>
      <c r="BB41" s="135">
        <v>42</v>
      </c>
      <c r="BC41" s="135">
        <v>36</v>
      </c>
      <c r="BD41" s="135">
        <v>42</v>
      </c>
      <c r="BE41" s="135">
        <v>12</v>
      </c>
      <c r="BF41" s="135">
        <v>0</v>
      </c>
      <c r="BG41" s="135">
        <v>12</v>
      </c>
      <c r="BH41" s="135">
        <v>1</v>
      </c>
      <c r="BI41" s="135">
        <v>1</v>
      </c>
      <c r="BJ41" s="135">
        <v>1</v>
      </c>
      <c r="BK41" s="135">
        <v>134</v>
      </c>
      <c r="BL41" s="135">
        <v>4</v>
      </c>
      <c r="BM41" s="135">
        <v>8</v>
      </c>
      <c r="BN41" s="135">
        <v>61</v>
      </c>
      <c r="BO41" s="135">
        <v>30</v>
      </c>
      <c r="BP41" s="135">
        <v>61</v>
      </c>
      <c r="BQ41" s="142">
        <v>2</v>
      </c>
      <c r="BR41" s="145">
        <v>2</v>
      </c>
      <c r="BS41" s="145">
        <v>2</v>
      </c>
      <c r="BT41" s="145">
        <v>4</v>
      </c>
      <c r="BU41" s="145">
        <v>4</v>
      </c>
      <c r="BV41" s="145">
        <v>4</v>
      </c>
      <c r="BW41" s="130">
        <f>Y41</f>
        <v>28</v>
      </c>
      <c r="BX41" s="130">
        <f>Z41</f>
        <v>138</v>
      </c>
      <c r="BY41" s="130">
        <f>BX41</f>
        <v>138</v>
      </c>
      <c r="BZ41" s="130">
        <f>BX41</f>
        <v>138</v>
      </c>
      <c r="CA41" s="130">
        <f>AM41</f>
        <v>13</v>
      </c>
      <c r="CB41" s="130">
        <f>AE41</f>
        <v>400</v>
      </c>
      <c r="CC41" s="130">
        <f>CB41</f>
        <v>400</v>
      </c>
      <c r="CD41" s="130">
        <f>CB41</f>
        <v>400</v>
      </c>
      <c r="CE41" s="130">
        <f>AH41</f>
        <v>47</v>
      </c>
      <c r="CF41" s="130">
        <f>CE41</f>
        <v>47</v>
      </c>
      <c r="CG41" s="130">
        <f>CE41</f>
        <v>47</v>
      </c>
      <c r="CH41" s="130">
        <f>IFERROR(AV41+AY41+BB41+BE41+BH41+BK41+BN41+BQ41+BT41,0)</f>
        <v>401</v>
      </c>
      <c r="CI41" s="130">
        <f>IFERROR(AW41+AZ41+BC41+BF41+BI41+BL41+BO41+BR41+BU41,0)</f>
        <v>169</v>
      </c>
      <c r="CJ41" s="130">
        <f>IFERROR(AX41+BA41+BD41+BG41+BJ41+BM41+BP41+BS41+BV41,0)</f>
        <v>275</v>
      </c>
      <c r="CK41" s="135">
        <v>688</v>
      </c>
      <c r="CL41" s="135">
        <v>892</v>
      </c>
      <c r="CM41" s="135">
        <v>670</v>
      </c>
      <c r="CN41" s="135">
        <v>893</v>
      </c>
      <c r="CO41" s="135">
        <v>291</v>
      </c>
      <c r="CP41" s="135">
        <v>14534</v>
      </c>
      <c r="CQ41" s="135">
        <v>1747</v>
      </c>
      <c r="CR41" s="135">
        <v>4871</v>
      </c>
      <c r="CS41" s="135">
        <v>8514</v>
      </c>
      <c r="CT41" s="135">
        <v>10211</v>
      </c>
      <c r="CU41" s="139">
        <v>646</v>
      </c>
      <c r="CV41" s="140">
        <v>1700</v>
      </c>
      <c r="CW41" s="135">
        <f>ROUND(IFERROR(D41/BW41,0)*100,0)</f>
        <v>100</v>
      </c>
      <c r="CX41" s="130">
        <f>IF(CW41=100,10,-50)</f>
        <v>10</v>
      </c>
      <c r="CY41" s="135">
        <f>ROUND(IFERROR(E41/BZ41,0)*100,0)</f>
        <v>100</v>
      </c>
      <c r="CZ41" s="130" t="str">
        <f>IF((CY41=100),"30",IF(AND(CY41&lt;=99,CY41&gt;90),"20",IF(AND(CY41&lt;=90,CY41&gt;80),"10","-30")))</f>
        <v>30</v>
      </c>
      <c r="DA41" s="135">
        <f>ROUND(IFERROR(F41/(CD41+CG41),0)*100,0)</f>
        <v>98</v>
      </c>
      <c r="DB41" s="130" t="str">
        <f>IF(AND(DA41&lt;=100,DA41&gt;90),"30",IF(AND(DA41&lt;=90,DA41&gt;80),"20",IF(AND(DA41&lt;=80,DA41&gt;70),"15",IF(AND(DA41&lt;=70,DA41&gt;60),"10",IF(AND(DA41&lt;=60,DA41&gt;50),"5","0")))))</f>
        <v>30</v>
      </c>
      <c r="DC41" s="135">
        <f>ROUND(IFERROR(G41/CJ41,0)*100,0)</f>
        <v>94</v>
      </c>
      <c r="DD41" s="135" t="str">
        <f>IF(AND(DC41&lt;=100,DC41&gt;60),"30",IF(AND(DC41&lt;=60,DC41&gt;40),"20",IF(AND(DC41&lt;=40,DC41&gt;30),"15",IF(AND(DC41&lt;=30,DC41&gt;20),"10",IF(AND(DC41&lt;=20,DC41&gt;10),"5",IF(DC41=0,-30,0))))))</f>
        <v>30</v>
      </c>
      <c r="DE41" s="135">
        <f>ROUND(IFERROR(CK41/CL41*100,0),0)</f>
        <v>77</v>
      </c>
      <c r="DF41" s="130" t="str">
        <f>IF(AND(DE41&lt;=100,DE41&gt;60),"20",IF(AND(DE41&lt;=60,DE41&gt;40),"15",IF(AND(DE41&lt;=40,DE41&gt;20),"10",IF(AND(DE41&lt;=20,DE41&gt;10),"5","0"))))</f>
        <v>20</v>
      </c>
      <c r="DG41" s="135">
        <f>ROUND(IFERROR(CM41/CN41*100,0),0)</f>
        <v>75</v>
      </c>
      <c r="DH41" s="130" t="str">
        <f>IF(AND(DG41&lt;=100,DG41&gt;60),"20",IF(AND(DG41&lt;=60,DG41&gt;40),"15",IF(AND(DG41&lt;=40,DG41&gt;20),"10",IF(AND(DG41&lt;=20,DG41&gt;10),"5","0"))))</f>
        <v>20</v>
      </c>
      <c r="DI41" s="135">
        <f>ROUND(IFERROR(CO41/CP41*100,0),0)</f>
        <v>2</v>
      </c>
      <c r="DJ41" s="130" t="str">
        <f>IF(AND(DI41&lt;=100,DI41&gt;60),"20",IF(AND(DI41&lt;=60,DI41&gt;40),"15",IF(AND(DI41&lt;=40,DI41&gt;20),"10",IF(AND(DI41&lt;=20,DI41&gt;10),"5","0"))))</f>
        <v>0</v>
      </c>
      <c r="DK41" s="135">
        <f>ROUND(IFERROR(CQ41/(CQ41+CR41)*100,0),0)</f>
        <v>26</v>
      </c>
      <c r="DL41" s="130" t="str">
        <f>IF(AND(DK41&lt;=100,DK41&gt;60),"20",IF(AND(DK41&lt;=60,DK41&gt;40),"15",IF(AND(DK41&lt;=40,DK41&gt;20),"10",IF(AND(DK41&lt;=20,DK41&gt;10),"5","0"))))</f>
        <v>10</v>
      </c>
      <c r="DM41" s="135">
        <f>ROUND(IFERROR(I41/(BW41+BY41+CC41+CF41+CI41),0)*100,0)</f>
        <v>98</v>
      </c>
      <c r="DN41" s="130" t="str">
        <f>IF(AND(DM41&lt;=100,DM41&gt;80),"50",IF(AND(DM41&lt;=80,DM41&gt;60),"40",IF(AND(DM41&lt;=60,DM41&gt;40),"30",IF(AND(DM41&lt;=40,DM41&gt;20),"20",IF(AND(DM41&lt;=20,DM41&gt;10),"10",IF(AND(DM41&lt;=10,DM41&gt;=5),"5","0"))))))</f>
        <v>50</v>
      </c>
      <c r="DO41" s="135">
        <f>ROUND(IFERROR(CS41/CT41,0)*100,0)</f>
        <v>83</v>
      </c>
      <c r="DP41" s="130" t="str">
        <f>IF(AND(DO41&lt;=100,DO41&gt;80),"30",IF(AND(DO41&lt;=80,DO41&gt;60),"20",IF(AND(DO41&lt;=60,DO41&gt;50),"15",IF(AND(DO41&lt;=50,DO41&gt;40),"10","0"))))</f>
        <v>30</v>
      </c>
      <c r="DQ41" s="130">
        <f>ROUND(IFERROR(CU41/CV41,0)*100,0)</f>
        <v>38</v>
      </c>
      <c r="DR41" s="130" t="str">
        <f>IF(AND(DQ41&lt;=100,DQ41&gt;80),"30",IF(AND(DQ41&lt;=80,DQ41&gt;60),"20",IF(AND(DQ41&lt;=60,DQ41&gt;40),"15",IF(AND(DQ41&lt;=40,DQ41&gt;20),"10","0"))))</f>
        <v>10</v>
      </c>
      <c r="DS41" s="130">
        <f>CX41+CZ41+DB41+DD41+DF41+DH41+DJ41+DL41+DN41+DP41+DR41</f>
        <v>240</v>
      </c>
      <c r="DT41" s="130">
        <v>10639</v>
      </c>
      <c r="DU41" s="130">
        <v>0</v>
      </c>
      <c r="DV41" s="130">
        <v>131359</v>
      </c>
      <c r="DW41" s="130">
        <v>0</v>
      </c>
      <c r="DX41" s="130">
        <v>0</v>
      </c>
      <c r="DY41" s="130">
        <f>ROUND(IFERROR((DT41+DU41+DX41)/(DV41+DT41+DW41),0)*100,0)</f>
        <v>7</v>
      </c>
      <c r="DZ41" s="130" t="str">
        <f>IF(AND(DY41&lt;=100,DY41&gt;90),"50",IF(AND(DY41&lt;=90,DY41&gt;80),"45",IF(AND(DY41&lt;=80,DY41&gt;70),"40",IF(AND(DY41&lt;=70,DY41&gt;60),"35",IF(AND(DY41&lt;=60,DY41&gt;50),"30",IF(AND(DY41&lt;=50,DY41&gt;40),"25",IF(AND(DY41&lt;=40,DY41&gt;30),"20",IF(AND(DY41&lt;=30,DY41&gt;20),"15",IF(AND(DY41&lt;=20,DY41&gt;10),"10",IF(AND(DY41&lt;=10,DY41&gt;5),"5","0"))))))))))</f>
        <v>5</v>
      </c>
      <c r="EA41" s="130">
        <v>100</v>
      </c>
      <c r="EB41" s="130" t="str">
        <f>IF(EA41=100,"20","0")</f>
        <v>20</v>
      </c>
      <c r="EC41" s="130">
        <f>ROUND(IFERROR(DX41/DV41,0)*100,0)</f>
        <v>0</v>
      </c>
      <c r="ED41" s="130" t="str">
        <f>IF(AND(EC41&lt;=100,EC41&gt;80),"20",IF(AND(EC41&lt;=80,EC41&gt;60),"15",IF(AND(EC41&lt;=60,EC41&gt;40),"10","0")))</f>
        <v>0</v>
      </c>
      <c r="EE41" s="130">
        <f>DZ41+EB41+ED41</f>
        <v>25</v>
      </c>
      <c r="EF41" s="130">
        <f>EE41+DS41</f>
        <v>265</v>
      </c>
      <c r="EG41" s="142">
        <v>81376</v>
      </c>
      <c r="EH41" s="146">
        <v>821350</v>
      </c>
      <c r="EI41" s="141">
        <f>ROUND(EG41/EH41*100000,0)</f>
        <v>9908</v>
      </c>
      <c r="EJ41" s="141" t="str">
        <f>IF(AND(EI41&gt;=4001,EI41&gt;=4001),"30",IF(AND(EI41&lt;=4000,EI41&gt;=3001),"20",IF(AND(EI41&lt;=3000,EI41&gt;=2001),"10",IF(AND(EI41&lt;=2000,EI41&gt;=1001),"5",IF(AND(EI41&lt;=1000,EI41&gt;=0),"0")))))</f>
        <v>30</v>
      </c>
      <c r="EK41" s="145">
        <v>43</v>
      </c>
      <c r="EL41" s="135" t="str">
        <f>IF(AND(EK41&gt;=5,EK41&gt;=5),"30",IF(AND(EK41&lt;=4,EK41&gt;=3),"20",IF(AND(EK41&lt;=2,EK41&gt;=1),"10",IF(AND(EK41=0,EK41=0),"0"))))</f>
        <v>30</v>
      </c>
      <c r="EM41" s="138">
        <v>101</v>
      </c>
      <c r="EN41" s="135">
        <f>IFERROR(ROUND(EM41/BZ41*100,0),0)</f>
        <v>73</v>
      </c>
      <c r="EO41" s="135" t="str">
        <f>IF(AND(EN41&lt;=100, EN41&gt;80),"30",IF(AND(EN41&lt;=80, EN41&gt;60),"20",IF(AND(EN41&lt;=60, EN41&gt;40),"15",IF(AND(EN41&lt;=40, EN41&gt;20),"10",IF(AND(EN41&lt;=20, EN41&gt;5),"5",IF(AND(EN41&lt;=5, EN41&gt;=0),"0"))))))</f>
        <v>20</v>
      </c>
      <c r="EP41" s="142">
        <v>28</v>
      </c>
      <c r="EQ41" s="135">
        <f>IFERROR(ROUND(EP41/BW41*100,0),0)</f>
        <v>100</v>
      </c>
      <c r="ER41" s="135">
        <f>IF(EQ41=100,10,-50)</f>
        <v>10</v>
      </c>
      <c r="ES41" s="142">
        <v>135</v>
      </c>
      <c r="ET41" s="135">
        <f>IFERROR(ROUND(ES41/BZ41*100,0),0)</f>
        <v>98</v>
      </c>
      <c r="EU41" s="135" t="str">
        <f>IF(AND(ET41&lt;=100,ET41&gt;90),"50",IF(AND(ET41&lt;=90,ET41&gt;80),"45",IF(AND(ET41&lt;=80,ET41&gt;70),"40",IF(AND(ET41&lt;=70,ET41&gt;60),"35",IF(AND(ET41&lt;=60,ET41&gt;50),"30",IF(AND(ET41&lt;=50,ET41&gt;40),"25",IF(AND(ET41&lt;=40,ET41&gt;30),"20",IF(AND(ET41&lt;=30,ET41&gt;20),"15",IF(AND(ET41&lt;=20,ET41&gt;10),"10",IF(AND(ET41&lt;=10,ET41&gt;5),"5",IF(AND(ET41&lt;=5,ET41&gt;0),"1",IF(AND(ET41&lt;=0,ET41&lt;0),"0"))))))))))))</f>
        <v>50</v>
      </c>
      <c r="EV41" s="142">
        <v>165</v>
      </c>
      <c r="EW41" s="135">
        <f>IFERROR(ROUND(EV41/(BW41+BY41)*100,0),0)</f>
        <v>99</v>
      </c>
      <c r="EX41" s="135" t="str">
        <f>IF(AND(EW41&lt;=100,EW41&gt;90),"50",IF(AND(EW41&lt;=90,EW41&gt;80),"45",IF(AND(EW41&lt;=80,EW41&gt;70),"40",IF(AND(EW41&lt;=70,EW41&gt;60),"35",IF(AND(EW41&lt;=60,EW41&gt;50),"30",IF(AND(EW41&lt;=50,EW41&gt;40),"25",IF(AND(EW41&lt;=40,EW41&gt;30),"20",IF(AND(EW41&lt;=30,EW41&gt;20),"15",IF(AND(EW41&lt;=20,EW41&gt;10),"10",IF(AND(EW41&lt;=10,EW41&gt;5),"5",IF(AND(EW41&lt;5,EW41&gt;0),"0")))))))))))</f>
        <v>50</v>
      </c>
      <c r="EY41" s="142">
        <v>0</v>
      </c>
      <c r="EZ41" s="130" t="str">
        <f>IF(AND(EY41&gt;=5,EY41&gt;=5),"30",IF(AND(EY41&lt;=4,EY41&gt;1),"20",IF(AND(EY41&lt;=1,EY41&gt;0),"10",IF(AND(EY41=0,EY41=0),"0"))))</f>
        <v>0</v>
      </c>
      <c r="FA41" s="142">
        <v>0</v>
      </c>
      <c r="FB41" s="130" t="str">
        <f>IF(AND(FA41&lt;=100,FA41&gt;80),"30",IF(AND(FA41&lt;=80,FA41&gt;60),"20",IF(AND(FA41&lt;=60,FA41&gt;40),"15",IF(AND(FA41&lt;=40,FA41&gt;20),"10",IF(AND(FA41&lt;=20,FA41&gt;=0),"0")))))</f>
        <v>0</v>
      </c>
      <c r="FC41" s="142">
        <v>87</v>
      </c>
      <c r="FD41" s="130" t="str">
        <f>IF(AND(FC41&lt;=100,FC41&gt;80),"30",IF(AND(FC41&lt;=80,FC41&gt;60),"20",IF(AND(FC41&lt;=60,FC41&gt;40),"15",IF(AND(FC41&lt;=40,FC41&gt;20),"10",IF(AND(FC41&lt;=20,FC41&gt;5),"5",IF(AND(FC41&lt;=5,FC41&gt;=0),"0"))))))</f>
        <v>30</v>
      </c>
      <c r="FE41" s="130">
        <f>EJ41+EL41+EO41</f>
        <v>80</v>
      </c>
      <c r="FF41" s="130">
        <f>ER41+EU41+EX41+EZ41+FB41+FD41</f>
        <v>140</v>
      </c>
      <c r="FG41" s="130">
        <f>FF41+FE41</f>
        <v>220</v>
      </c>
      <c r="FH41" s="143">
        <f>EF41+FG41</f>
        <v>485</v>
      </c>
      <c r="FI41" s="90"/>
      <c r="FJ41" s="86"/>
    </row>
    <row r="42" spans="1:166" ht="15.6" customHeight="1" x14ac:dyDescent="0.3">
      <c r="A42" s="43">
        <v>39</v>
      </c>
      <c r="B42" s="43" t="s">
        <v>122</v>
      </c>
      <c r="C42" s="87" t="s">
        <v>235</v>
      </c>
      <c r="D42" s="130">
        <v>33</v>
      </c>
      <c r="E42" s="130">
        <v>246</v>
      </c>
      <c r="F42" s="130">
        <v>1056</v>
      </c>
      <c r="G42" s="131">
        <v>441</v>
      </c>
      <c r="H42" s="131">
        <v>127</v>
      </c>
      <c r="I42" s="130">
        <v>1760</v>
      </c>
      <c r="J42" s="131">
        <v>11</v>
      </c>
      <c r="K42" s="131">
        <v>212</v>
      </c>
      <c r="L42" s="131">
        <v>551</v>
      </c>
      <c r="M42" s="131">
        <v>473</v>
      </c>
      <c r="N42" s="131">
        <v>220</v>
      </c>
      <c r="O42" s="131">
        <v>40</v>
      </c>
      <c r="P42" s="132" t="s">
        <v>236</v>
      </c>
      <c r="Q42" s="133">
        <v>11</v>
      </c>
      <c r="R42" s="133">
        <v>22</v>
      </c>
      <c r="S42" s="133">
        <v>22</v>
      </c>
      <c r="T42" s="133">
        <v>0</v>
      </c>
      <c r="U42" s="133">
        <v>0</v>
      </c>
      <c r="V42" s="133">
        <v>0</v>
      </c>
      <c r="W42" s="133">
        <v>0</v>
      </c>
      <c r="X42" s="154" t="s">
        <v>468</v>
      </c>
      <c r="Y42" s="134">
        <v>33</v>
      </c>
      <c r="Z42" s="134">
        <v>246</v>
      </c>
      <c r="AA42" s="134">
        <v>246</v>
      </c>
      <c r="AB42" s="134">
        <v>246</v>
      </c>
      <c r="AC42" s="134">
        <v>224</v>
      </c>
      <c r="AD42" s="134">
        <v>22</v>
      </c>
      <c r="AE42" s="134">
        <v>996</v>
      </c>
      <c r="AF42" s="134">
        <v>994</v>
      </c>
      <c r="AG42" s="134">
        <v>996</v>
      </c>
      <c r="AH42" s="134">
        <v>65</v>
      </c>
      <c r="AI42" s="134">
        <v>64</v>
      </c>
      <c r="AJ42" s="134">
        <v>65</v>
      </c>
      <c r="AK42" s="134"/>
      <c r="AL42" s="135">
        <v>212</v>
      </c>
      <c r="AM42" s="135">
        <v>22</v>
      </c>
      <c r="AN42" s="135">
        <v>190</v>
      </c>
      <c r="AO42" s="135">
        <f>AP42+AQ42</f>
        <v>1021</v>
      </c>
      <c r="AP42" s="135">
        <v>476</v>
      </c>
      <c r="AQ42" s="135">
        <v>545</v>
      </c>
      <c r="AR42" s="135">
        <v>202</v>
      </c>
      <c r="AS42" s="135">
        <v>42</v>
      </c>
      <c r="AT42" s="135">
        <v>160</v>
      </c>
      <c r="AU42" s="136" t="s">
        <v>468</v>
      </c>
      <c r="AV42" s="135">
        <v>156</v>
      </c>
      <c r="AW42" s="135">
        <v>156</v>
      </c>
      <c r="AX42" s="135">
        <v>156</v>
      </c>
      <c r="AY42" s="135">
        <v>148</v>
      </c>
      <c r="AZ42" s="135">
        <v>146</v>
      </c>
      <c r="BA42" s="135">
        <v>148</v>
      </c>
      <c r="BB42" s="135">
        <v>61</v>
      </c>
      <c r="BC42" s="135">
        <v>61</v>
      </c>
      <c r="BD42" s="135">
        <v>61</v>
      </c>
      <c r="BE42" s="135">
        <v>1</v>
      </c>
      <c r="BF42" s="135">
        <v>1</v>
      </c>
      <c r="BG42" s="135">
        <v>1</v>
      </c>
      <c r="BH42" s="135">
        <v>1</v>
      </c>
      <c r="BI42" s="135">
        <v>1</v>
      </c>
      <c r="BJ42" s="135">
        <v>1</v>
      </c>
      <c r="BK42" s="135">
        <v>52</v>
      </c>
      <c r="BL42" s="135">
        <v>43</v>
      </c>
      <c r="BM42" s="135">
        <v>52</v>
      </c>
      <c r="BN42" s="135">
        <v>34</v>
      </c>
      <c r="BO42" s="135">
        <v>26</v>
      </c>
      <c r="BP42" s="135">
        <v>34</v>
      </c>
      <c r="BQ42" s="142">
        <v>1</v>
      </c>
      <c r="BR42" s="145">
        <v>1</v>
      </c>
      <c r="BS42" s="145">
        <v>1</v>
      </c>
      <c r="BT42" s="145">
        <v>3</v>
      </c>
      <c r="BU42" s="145">
        <v>3</v>
      </c>
      <c r="BV42" s="145">
        <v>3</v>
      </c>
      <c r="BW42" s="130">
        <f>Y42</f>
        <v>33</v>
      </c>
      <c r="BX42" s="130">
        <f>Z42</f>
        <v>246</v>
      </c>
      <c r="BY42" s="130">
        <f>AA42</f>
        <v>246</v>
      </c>
      <c r="BZ42" s="130">
        <f>AB42</f>
        <v>246</v>
      </c>
      <c r="CA42" s="130">
        <f>AD42</f>
        <v>22</v>
      </c>
      <c r="CB42" s="130">
        <f>AE42</f>
        <v>996</v>
      </c>
      <c r="CC42" s="130">
        <f>AF42</f>
        <v>994</v>
      </c>
      <c r="CD42" s="130">
        <f>AG42</f>
        <v>996</v>
      </c>
      <c r="CE42" s="130">
        <f>AH42</f>
        <v>65</v>
      </c>
      <c r="CF42" s="130">
        <f>AI42</f>
        <v>64</v>
      </c>
      <c r="CG42" s="130">
        <f>AJ42</f>
        <v>65</v>
      </c>
      <c r="CH42" s="130">
        <f>IFERROR(AV42+AY42+BB42+BE42+BH42+BK42+BN42+BQ42+BT42,0)</f>
        <v>457</v>
      </c>
      <c r="CI42" s="130">
        <f>IFERROR(AW42+AZ42+BC42+BF42+BI42+BL42+BO42+BR42+BU42,0)</f>
        <v>438</v>
      </c>
      <c r="CJ42" s="130">
        <f>IFERROR(AX42+BA42+BD42+BG42+BJ42+BM42+BP42+BS42+BV42,0)</f>
        <v>457</v>
      </c>
      <c r="CK42" s="135">
        <v>1</v>
      </c>
      <c r="CL42" s="135">
        <v>1814</v>
      </c>
      <c r="CM42" s="135">
        <v>5</v>
      </c>
      <c r="CN42" s="135">
        <v>1815</v>
      </c>
      <c r="CO42" s="135">
        <v>81</v>
      </c>
      <c r="CP42" s="135">
        <v>23924</v>
      </c>
      <c r="CQ42" s="135">
        <v>7113</v>
      </c>
      <c r="CR42" s="135">
        <v>4057</v>
      </c>
      <c r="CS42" s="135">
        <v>18750</v>
      </c>
      <c r="CT42" s="135">
        <v>18784</v>
      </c>
      <c r="CU42" s="139">
        <v>1632</v>
      </c>
      <c r="CV42" s="140">
        <v>2888</v>
      </c>
      <c r="CW42" s="135">
        <f>ROUND(IFERROR(D42/BW42,0)*100,0)</f>
        <v>100</v>
      </c>
      <c r="CX42" s="130">
        <f>IF(CW42=100,10,-50)</f>
        <v>10</v>
      </c>
      <c r="CY42" s="135">
        <f>ROUND(IFERROR(E42/BZ42,0)*100,0)</f>
        <v>100</v>
      </c>
      <c r="CZ42" s="130" t="str">
        <f>IF((CY42=100),"30",IF(AND(CY42&lt;=99,CY42&gt;90),"20",IF(AND(CY42&lt;=90,CY42&gt;80),"10","-30")))</f>
        <v>30</v>
      </c>
      <c r="DA42" s="135">
        <f>ROUND(IFERROR(F42/(CD42+CG42),0)*100,0)</f>
        <v>100</v>
      </c>
      <c r="DB42" s="130" t="str">
        <f>IF(AND(DA42&lt;=100,DA42&gt;90),"30",IF(AND(DA42&lt;=90,DA42&gt;80),"20",IF(AND(DA42&lt;=80,DA42&gt;70),"15",IF(AND(DA42&lt;=70,DA42&gt;60),"10",IF(AND(DA42&lt;=60,DA42&gt;50),"5","0")))))</f>
        <v>30</v>
      </c>
      <c r="DC42" s="135">
        <f>ROUND(IFERROR(G42/CJ42,0)*100,0)</f>
        <v>96</v>
      </c>
      <c r="DD42" s="135" t="str">
        <f>IF(AND(DC42&lt;=100,DC42&gt;60),"30",IF(AND(DC42&lt;=60,DC42&gt;40),"20",IF(AND(DC42&lt;=40,DC42&gt;30),"15",IF(AND(DC42&lt;=30,DC42&gt;20),"10",IF(AND(DC42&lt;=20,DC42&gt;10),"5",IF(DC42=0,-30,0))))))</f>
        <v>30</v>
      </c>
      <c r="DE42" s="135">
        <v>40</v>
      </c>
      <c r="DF42" s="130" t="str">
        <f>IF(AND(DE42&lt;=100,DE42&gt;60),"20",IF(AND(DE42&lt;=60,DE42&gt;40),"15",IF(AND(DE42&lt;=40,DE42&gt;20),"10",IF(AND(DE42&lt;=20,DE42&gt;10),"5","0"))))</f>
        <v>10</v>
      </c>
      <c r="DG42" s="135">
        <v>40</v>
      </c>
      <c r="DH42" s="130" t="str">
        <f>IF(AND(DG42&lt;=100,DG42&gt;60),"20",IF(AND(DG42&lt;=60,DG42&gt;40),"15",IF(AND(DG42&lt;=40,DG42&gt;20),"10",IF(AND(DG42&lt;=20,DG42&gt;10),"5","0"))))</f>
        <v>10</v>
      </c>
      <c r="DI42" s="135">
        <v>40</v>
      </c>
      <c r="DJ42" s="130" t="str">
        <f>IF(AND(DI42&lt;=100,DI42&gt;60),"20",IF(AND(DI42&lt;=60,DI42&gt;40),"15",IF(AND(DI42&lt;=40,DI42&gt;20),"10",IF(AND(DI42&lt;=20,DI42&gt;10),"5","0"))))</f>
        <v>10</v>
      </c>
      <c r="DK42" s="135">
        <f>ROUND(IFERROR(CQ42/(CQ42+CR42)*100,0),0)</f>
        <v>64</v>
      </c>
      <c r="DL42" s="130" t="str">
        <f>IF(AND(DK42&lt;=100,DK42&gt;60),"20",IF(AND(DK42&lt;=60,DK42&gt;40),"15",IF(AND(DK42&lt;=40,DK42&gt;20),"10",IF(AND(DK42&lt;=20,DK42&gt;10),"5","0"))))</f>
        <v>20</v>
      </c>
      <c r="DM42" s="135">
        <f>ROUND(IFERROR(I42/(BW42+BY42+CC42+CF42+CI42),0)*100,0)</f>
        <v>99</v>
      </c>
      <c r="DN42" s="130" t="str">
        <f>IF(AND(DM42&lt;=100,DM42&gt;80),"50",IF(AND(DM42&lt;=80,DM42&gt;60),"40",IF(AND(DM42&lt;=60,DM42&gt;40),"30",IF(AND(DM42&lt;=40,DM42&gt;20),"20",IF(AND(DM42&lt;=20,DM42&gt;10),"10",IF(AND(DM42&lt;=10,DM42&gt;=5),"5","0"))))))</f>
        <v>50</v>
      </c>
      <c r="DO42" s="135">
        <f>ROUND(IFERROR(CS42/CT42,0)*100,0)</f>
        <v>100</v>
      </c>
      <c r="DP42" s="130" t="str">
        <f>IF(AND(DO42&lt;=100,DO42&gt;80),"30",IF(AND(DO42&lt;=80,DO42&gt;60),"20",IF(AND(DO42&lt;=60,DO42&gt;50),"15",IF(AND(DO42&lt;=50,DO42&gt;40),"10","0"))))</f>
        <v>30</v>
      </c>
      <c r="DQ42" s="130">
        <f>ROUND(IFERROR(CU42/CV42,0)*100,0)</f>
        <v>57</v>
      </c>
      <c r="DR42" s="130" t="str">
        <f>IF(AND(DQ42&lt;=100,DQ42&gt;80),"30",IF(AND(DQ42&lt;=80,DQ42&gt;60),"20",IF(AND(DQ42&lt;=60,DQ42&gt;40),"15",IF(AND(DQ42&lt;=40,DQ42&gt;20),"10","0"))))</f>
        <v>15</v>
      </c>
      <c r="DS42" s="130">
        <f>CX42+CZ42+DB42+DD42+DF42+DH42+DJ42+DL42+DN42+DP42+DR42</f>
        <v>245</v>
      </c>
      <c r="DT42" s="130">
        <v>18487</v>
      </c>
      <c r="DU42" s="130">
        <v>3071</v>
      </c>
      <c r="DV42" s="130">
        <v>122167</v>
      </c>
      <c r="DW42" s="130">
        <v>3071</v>
      </c>
      <c r="DX42" s="130">
        <v>56694</v>
      </c>
      <c r="DY42" s="130">
        <f>ROUND(IFERROR((DT42+DU42+DX42)/(DV42+DT42+DW42),0)*100,0)</f>
        <v>54</v>
      </c>
      <c r="DZ42" s="130" t="str">
        <f>IF(AND(DY42&lt;=100,DY42&gt;90),"50",IF(AND(DY42&lt;=90,DY42&gt;80),"45",IF(AND(DY42&lt;=80,DY42&gt;70),"40",IF(AND(DY42&lt;=70,DY42&gt;60),"35",IF(AND(DY42&lt;=60,DY42&gt;50),"30",IF(AND(DY42&lt;=50,DY42&gt;40),"25",IF(AND(DY42&lt;=40,DY42&gt;30),"20",IF(AND(DY42&lt;=30,DY42&gt;20),"15",IF(AND(DY42&lt;=20,DY42&gt;10),"10",IF(AND(DY42&lt;=10,DY42&gt;5),"5","0"))))))))))</f>
        <v>30</v>
      </c>
      <c r="EA42" s="130">
        <f>ROUND(IFERROR(DU42/DW42,0)*100,0)</f>
        <v>100</v>
      </c>
      <c r="EB42" s="130" t="str">
        <f>IF(EA42=100,"20","0")</f>
        <v>20</v>
      </c>
      <c r="EC42" s="130">
        <f>ROUND(IFERROR(DX42/DV42,0)*100,0)</f>
        <v>46</v>
      </c>
      <c r="ED42" s="130" t="str">
        <f>IF(AND(EC42&lt;=100,EC42&gt;80),"20",IF(AND(EC42&lt;=80,EC42&gt;60),"15",IF(AND(EC42&lt;=60,EC42&gt;40),"10","0")))</f>
        <v>10</v>
      </c>
      <c r="EE42" s="130">
        <f>DZ42+EB42+ED42</f>
        <v>60</v>
      </c>
      <c r="EF42" s="130">
        <f>EE42+DS42</f>
        <v>305</v>
      </c>
      <c r="EG42" s="142">
        <v>78441</v>
      </c>
      <c r="EH42" s="146">
        <v>1316441</v>
      </c>
      <c r="EI42" s="141">
        <f>ROUND(EG42/EH42*100000,0)</f>
        <v>5959</v>
      </c>
      <c r="EJ42" s="141" t="str">
        <f>IF(AND(EI42&gt;=4001,EI42&gt;=4001),"30",IF(AND(EI42&lt;=4000,EI42&gt;=3001),"20",IF(AND(EI42&lt;=3000,EI42&gt;=2001),"10",IF(AND(EI42&lt;=2000,EI42&gt;=1001),"5",IF(AND(EI42&lt;=1000,EI42&gt;=0),"0")))))</f>
        <v>30</v>
      </c>
      <c r="EK42" s="145">
        <v>123</v>
      </c>
      <c r="EL42" s="135" t="str">
        <f>IF(AND(EK42&gt;=5,EK42&gt;=5),"30",IF(AND(EK42&lt;=4,EK42&gt;=3),"20",IF(AND(EK42&lt;=2,EK42&gt;=1),"10",IF(AND(EK42=0,EK42=0),"0"))))</f>
        <v>30</v>
      </c>
      <c r="EM42" s="138">
        <v>229</v>
      </c>
      <c r="EN42" s="135">
        <f>IFERROR(ROUND(EM42/BZ42*100,0),0)</f>
        <v>93</v>
      </c>
      <c r="EO42" s="135" t="str">
        <f>IF(AND(EN42&lt;=100, EN42&gt;80),"30",IF(AND(EN42&lt;=80, EN42&gt;60),"20",IF(AND(EN42&lt;=60, EN42&gt;40),"15",IF(AND(EN42&lt;=40, EN42&gt;20),"10",IF(AND(EN42&lt;=20, EN42&gt;5),"5",IF(AND(EN42&lt;=5, EN42&gt;=0),"0"))))))</f>
        <v>30</v>
      </c>
      <c r="EP42" s="142">
        <v>33</v>
      </c>
      <c r="EQ42" s="135">
        <f>IFERROR(ROUND(EP42/BW42*100,0),0)</f>
        <v>100</v>
      </c>
      <c r="ER42" s="135">
        <f>IF(EQ42=100,10,-50)</f>
        <v>10</v>
      </c>
      <c r="ES42" s="142">
        <v>245</v>
      </c>
      <c r="ET42" s="135">
        <f>IFERROR(ROUND(ES42/BZ42*100,0),0)</f>
        <v>100</v>
      </c>
      <c r="EU42" s="135" t="str">
        <f>IF(AND(ET42&lt;=100,ET42&gt;90),"50",IF(AND(ET42&lt;=90,ET42&gt;80),"45",IF(AND(ET42&lt;=80,ET42&gt;70),"40",IF(AND(ET42&lt;=70,ET42&gt;60),"35",IF(AND(ET42&lt;=60,ET42&gt;50),"30",IF(AND(ET42&lt;=50,ET42&gt;40),"25",IF(AND(ET42&lt;=40,ET42&gt;30),"20",IF(AND(ET42&lt;=30,ET42&gt;20),"15",IF(AND(ET42&lt;=20,ET42&gt;10),"10",IF(AND(ET42&lt;=10,ET42&gt;5),"5",IF(AND(ET42&lt;=5,ET42&gt;0),"1",IF(AND(ET42&lt;=0,ET42&lt;0),"0"))))))))))))</f>
        <v>50</v>
      </c>
      <c r="EV42" s="142">
        <v>279</v>
      </c>
      <c r="EW42" s="135">
        <f>IFERROR(ROUND(EV42/(BW42+BY42)*100,0),0)</f>
        <v>100</v>
      </c>
      <c r="EX42" s="135" t="str">
        <f>IF(AND(EW42&lt;=100,EW42&gt;90),"50",IF(AND(EW42&lt;=90,EW42&gt;80),"45",IF(AND(EW42&lt;=80,EW42&gt;70),"40",IF(AND(EW42&lt;=70,EW42&gt;60),"35",IF(AND(EW42&lt;=60,EW42&gt;50),"30",IF(AND(EW42&lt;=50,EW42&gt;40),"25",IF(AND(EW42&lt;=40,EW42&gt;30),"20",IF(AND(EW42&lt;=30,EW42&gt;20),"15",IF(AND(EW42&lt;=20,EW42&gt;10),"10",IF(AND(EW42&lt;=10,EW42&gt;5),"5",IF(AND(EW42&lt;5,EW42&gt;0),"0")))))))))))</f>
        <v>50</v>
      </c>
      <c r="EY42" s="142">
        <v>48</v>
      </c>
      <c r="EZ42" s="130" t="str">
        <f>IF(AND(EY42&gt;=5,EY42&gt;=5),"30",IF(AND(EY42&lt;=4,EY42&gt;1),"20",IF(AND(EY42&lt;=1,EY42&gt;0),"10",IF(AND(EY42=0,EY42=0),"0"))))</f>
        <v>30</v>
      </c>
      <c r="FA42" s="142">
        <v>78</v>
      </c>
      <c r="FB42" s="130" t="str">
        <f>IF(AND(FA42&lt;=100,FA42&gt;80),"30",IF(AND(FA42&lt;=80,FA42&gt;60),"20",IF(AND(FA42&lt;=60,FA42&gt;40),"15",IF(AND(FA42&lt;=40,FA42&gt;20),"10",IF(AND(FA42&lt;=20,FA42&gt;=0),"0")))))</f>
        <v>20</v>
      </c>
      <c r="FC42" s="142">
        <v>36</v>
      </c>
      <c r="FD42" s="130" t="str">
        <f>IF(AND(FC42&lt;=100,FC42&gt;80),"30",IF(AND(FC42&lt;=80,FC42&gt;60),"20",IF(AND(FC42&lt;=60,FC42&gt;40),"15",IF(AND(FC42&lt;=40,FC42&gt;20),"10",IF(AND(FC42&lt;=20,FC42&gt;5),"5",IF(AND(FC42&lt;=5,FC42&gt;=0),"0"))))))</f>
        <v>10</v>
      </c>
      <c r="FE42" s="130">
        <f>EJ42+EL42+EO42</f>
        <v>90</v>
      </c>
      <c r="FF42" s="130">
        <f>ER42+EU42+EX42+EZ42+FB42+FD42</f>
        <v>170</v>
      </c>
      <c r="FG42" s="130">
        <f>FF42+FE42</f>
        <v>260</v>
      </c>
      <c r="FH42" s="143">
        <f>EF42+FG42</f>
        <v>565</v>
      </c>
      <c r="FI42" s="90"/>
      <c r="FJ42" s="86"/>
    </row>
    <row r="43" spans="1:166" ht="15.6" customHeight="1" x14ac:dyDescent="0.3">
      <c r="A43" s="43">
        <v>40</v>
      </c>
      <c r="B43" s="43" t="s">
        <v>122</v>
      </c>
      <c r="C43" s="87" t="s">
        <v>237</v>
      </c>
      <c r="D43" s="130">
        <v>29</v>
      </c>
      <c r="E43" s="130">
        <v>215</v>
      </c>
      <c r="F43" s="130">
        <v>795</v>
      </c>
      <c r="G43" s="131">
        <v>268</v>
      </c>
      <c r="H43" s="131">
        <v>178</v>
      </c>
      <c r="I43" s="130">
        <v>607</v>
      </c>
      <c r="J43" s="131">
        <v>30</v>
      </c>
      <c r="K43" s="131">
        <v>289</v>
      </c>
      <c r="L43" s="131">
        <v>483</v>
      </c>
      <c r="M43" s="131">
        <v>345</v>
      </c>
      <c r="N43" s="131">
        <v>257</v>
      </c>
      <c r="O43" s="135">
        <v>46</v>
      </c>
      <c r="P43" s="132" t="s">
        <v>238</v>
      </c>
      <c r="Q43" s="133">
        <v>29</v>
      </c>
      <c r="R43" s="133">
        <v>236</v>
      </c>
      <c r="S43" s="133">
        <v>205</v>
      </c>
      <c r="T43" s="133">
        <v>31</v>
      </c>
      <c r="U43" s="133">
        <v>24</v>
      </c>
      <c r="V43" s="133">
        <v>64</v>
      </c>
      <c r="W43" s="133">
        <v>96</v>
      </c>
      <c r="X43" s="144" t="s">
        <v>239</v>
      </c>
      <c r="Y43" s="134">
        <v>29</v>
      </c>
      <c r="Z43" s="134">
        <v>236</v>
      </c>
      <c r="AA43" s="134">
        <v>215</v>
      </c>
      <c r="AB43" s="134">
        <v>215</v>
      </c>
      <c r="AC43" s="134">
        <v>205</v>
      </c>
      <c r="AD43" s="134">
        <v>31</v>
      </c>
      <c r="AE43" s="144"/>
      <c r="AF43" s="134"/>
      <c r="AG43" s="134"/>
      <c r="AH43" s="144"/>
      <c r="AI43" s="134"/>
      <c r="AJ43" s="134"/>
      <c r="AK43" s="144"/>
      <c r="AL43" s="135">
        <v>236</v>
      </c>
      <c r="AM43" s="135">
        <v>31</v>
      </c>
      <c r="AN43" s="135">
        <v>205</v>
      </c>
      <c r="AO43" s="135">
        <f>AP43+AQ43</f>
        <v>807</v>
      </c>
      <c r="AP43" s="135">
        <v>343</v>
      </c>
      <c r="AQ43" s="135">
        <v>464</v>
      </c>
      <c r="AR43" s="135">
        <v>254</v>
      </c>
      <c r="AS43" s="135">
        <v>49</v>
      </c>
      <c r="AT43" s="135">
        <v>205</v>
      </c>
      <c r="AU43" s="136" t="s">
        <v>240</v>
      </c>
      <c r="AV43" s="135">
        <v>66</v>
      </c>
      <c r="AW43" s="135">
        <v>66</v>
      </c>
      <c r="AX43" s="135">
        <v>66</v>
      </c>
      <c r="AY43" s="135">
        <v>90</v>
      </c>
      <c r="AZ43" s="135">
        <v>90</v>
      </c>
      <c r="BA43" s="135">
        <v>90</v>
      </c>
      <c r="BB43" s="135">
        <v>43</v>
      </c>
      <c r="BC43" s="135">
        <v>43</v>
      </c>
      <c r="BD43" s="135">
        <v>43</v>
      </c>
      <c r="BE43" s="135">
        <v>27</v>
      </c>
      <c r="BF43" s="135">
        <v>0</v>
      </c>
      <c r="BG43" s="135">
        <v>0</v>
      </c>
      <c r="BH43" s="135">
        <v>31</v>
      </c>
      <c r="BI43" s="135">
        <v>31</v>
      </c>
      <c r="BJ43" s="135">
        <v>31</v>
      </c>
      <c r="BK43" s="135">
        <v>248</v>
      </c>
      <c r="BL43" s="135">
        <v>248</v>
      </c>
      <c r="BM43" s="135">
        <v>248</v>
      </c>
      <c r="BN43" s="135">
        <v>36</v>
      </c>
      <c r="BO43" s="135">
        <v>36</v>
      </c>
      <c r="BP43" s="135">
        <v>36</v>
      </c>
      <c r="BQ43" s="142">
        <v>1</v>
      </c>
      <c r="BR43" s="145">
        <v>1</v>
      </c>
      <c r="BS43" s="145">
        <v>1</v>
      </c>
      <c r="BT43" s="145">
        <v>1</v>
      </c>
      <c r="BU43" s="145">
        <v>1</v>
      </c>
      <c r="BV43" s="145">
        <v>1</v>
      </c>
      <c r="BW43" s="130">
        <f>Y43</f>
        <v>29</v>
      </c>
      <c r="BX43" s="130">
        <f>Z43</f>
        <v>236</v>
      </c>
      <c r="BY43" s="130">
        <f>AA43</f>
        <v>215</v>
      </c>
      <c r="BZ43" s="130">
        <f>AB43</f>
        <v>215</v>
      </c>
      <c r="CA43" s="130">
        <f>AD43</f>
        <v>31</v>
      </c>
      <c r="CB43" s="130">
        <f>AO43</f>
        <v>807</v>
      </c>
      <c r="CC43" s="130">
        <f>CB43</f>
        <v>807</v>
      </c>
      <c r="CD43" s="130">
        <f>CB43</f>
        <v>807</v>
      </c>
      <c r="CE43" s="130">
        <f>AR43</f>
        <v>254</v>
      </c>
      <c r="CF43" s="130">
        <f>CE43</f>
        <v>254</v>
      </c>
      <c r="CG43" s="130">
        <f>CE43</f>
        <v>254</v>
      </c>
      <c r="CH43" s="130">
        <f>IFERROR(AV43+AY43+BB43+BE43+BH43+BK43+BN43+BQ43+BT43,0)</f>
        <v>543</v>
      </c>
      <c r="CI43" s="130">
        <f>IFERROR(AW43+AZ43+BC43+BF43+BI43+BL43+BO43+BR43+BU43,0)</f>
        <v>516</v>
      </c>
      <c r="CJ43" s="130">
        <f>IFERROR(AX43+BA43+BD43+BG43+BJ43+BM43+BP43+BS43+BV43,0)</f>
        <v>516</v>
      </c>
      <c r="CK43" s="135">
        <v>927</v>
      </c>
      <c r="CL43" s="135">
        <v>1470</v>
      </c>
      <c r="CM43" s="135">
        <v>778</v>
      </c>
      <c r="CN43" s="135">
        <v>1471</v>
      </c>
      <c r="CO43" s="135">
        <v>700</v>
      </c>
      <c r="CP43" s="135">
        <v>26421</v>
      </c>
      <c r="CQ43" s="135">
        <v>399</v>
      </c>
      <c r="CR43" s="135">
        <v>11100</v>
      </c>
      <c r="CS43" s="135">
        <v>18712</v>
      </c>
      <c r="CT43" s="135">
        <v>20865</v>
      </c>
      <c r="CU43" s="139">
        <v>1394</v>
      </c>
      <c r="CV43" s="140">
        <v>3172</v>
      </c>
      <c r="CW43" s="135">
        <f>ROUND(IFERROR(D43/BW43,0)*100,0)</f>
        <v>100</v>
      </c>
      <c r="CX43" s="130">
        <f>IF(CW43=100,10,-50)</f>
        <v>10</v>
      </c>
      <c r="CY43" s="135">
        <f>ROUND(IFERROR(E43/BZ43,0)*100,0)</f>
        <v>100</v>
      </c>
      <c r="CZ43" s="130" t="str">
        <f>IF((CY43=100),"30",IF(AND(CY43&lt;=99,CY43&gt;90),"20",IF(AND(CY43&lt;=90,CY43&gt;80),"10","-30")))</f>
        <v>30</v>
      </c>
      <c r="DA43" s="135">
        <f>ROUND(IFERROR(F43/(CD43+CG43),0)*100,0)</f>
        <v>75</v>
      </c>
      <c r="DB43" s="130" t="str">
        <f>IF(AND(DA43&lt;=100,DA43&gt;90),"30",IF(AND(DA43&lt;=90,DA43&gt;80),"20",IF(AND(DA43&lt;=80,DA43&gt;70),"15",IF(AND(DA43&lt;=70,DA43&gt;60),"10",IF(AND(DA43&lt;=60,DA43&gt;50),"5","0")))))</f>
        <v>15</v>
      </c>
      <c r="DC43" s="135">
        <f>ROUND(IFERROR(G43/CJ43,0)*100,0)</f>
        <v>52</v>
      </c>
      <c r="DD43" s="135" t="str">
        <f>IF(AND(DC43&lt;=100,DC43&gt;60),"30",IF(AND(DC43&lt;=60,DC43&gt;40),"20",IF(AND(DC43&lt;=40,DC43&gt;30),"15",IF(AND(DC43&lt;=30,DC43&gt;20),"10",IF(AND(DC43&lt;=20,DC43&gt;10),"5",IF(DC43=0,-30,0))))))</f>
        <v>20</v>
      </c>
      <c r="DE43" s="135">
        <f>ROUND(IFERROR(CK43/CL43*100,0),0)</f>
        <v>63</v>
      </c>
      <c r="DF43" s="130" t="str">
        <f>IF(AND(DE43&lt;=100,DE43&gt;60),"20",IF(AND(DE43&lt;=60,DE43&gt;40),"15",IF(AND(DE43&lt;=40,DE43&gt;20),"10",IF(AND(DE43&lt;=20,DE43&gt;10),"5","0"))))</f>
        <v>20</v>
      </c>
      <c r="DG43" s="135">
        <f>ROUND(IFERROR(CM43/CN43*100,0),0)</f>
        <v>53</v>
      </c>
      <c r="DH43" s="130" t="str">
        <f>IF(AND(DG43&lt;=100,DG43&gt;60),"20",IF(AND(DG43&lt;=60,DG43&gt;40),"15",IF(AND(DG43&lt;=40,DG43&gt;20),"10",IF(AND(DG43&lt;=20,DG43&gt;10),"5","0"))))</f>
        <v>15</v>
      </c>
      <c r="DI43" s="135">
        <f>ROUND(IFERROR(CO43/CP43*100,0),0)</f>
        <v>3</v>
      </c>
      <c r="DJ43" s="130" t="str">
        <f>IF(AND(DI43&lt;=100,DI43&gt;60),"20",IF(AND(DI43&lt;=60,DI43&gt;40),"15",IF(AND(DI43&lt;=40,DI43&gt;20),"10",IF(AND(DI43&lt;=20,DI43&gt;10),"5","0"))))</f>
        <v>0</v>
      </c>
      <c r="DK43" s="135">
        <f>ROUND(IFERROR(CQ43/(CQ43+CR43)*100,0),0)</f>
        <v>3</v>
      </c>
      <c r="DL43" s="130" t="str">
        <f>IF(AND(DK43&lt;=100,DK43&gt;60),"20",IF(AND(DK43&lt;=60,DK43&gt;40),"15",IF(AND(DK43&lt;=40,DK43&gt;20),"10",IF(AND(DK43&lt;=20,DK43&gt;10),"5","0"))))</f>
        <v>0</v>
      </c>
      <c r="DM43" s="135">
        <f>ROUND(IFERROR(I43/(BW43+BY43+CC43+CF43+CI43),0)*100,0)</f>
        <v>33</v>
      </c>
      <c r="DN43" s="130" t="str">
        <f>IF(AND(DM43&lt;=100,DM43&gt;80),"50",IF(AND(DM43&lt;=80,DM43&gt;60),"40",IF(AND(DM43&lt;=60,DM43&gt;40),"30",IF(AND(DM43&lt;=40,DM43&gt;20),"20",IF(AND(DM43&lt;=20,DM43&gt;10),"10",IF(AND(DM43&lt;=10,DM43&gt;=5),"5","0"))))))</f>
        <v>20</v>
      </c>
      <c r="DO43" s="135">
        <f>ROUND(IFERROR(CS43/CT43,0)*100,0)</f>
        <v>90</v>
      </c>
      <c r="DP43" s="130" t="str">
        <f>IF(AND(DO43&lt;=100,DO43&gt;80),"30",IF(AND(DO43&lt;=80,DO43&gt;60),"20",IF(AND(DO43&lt;=60,DO43&gt;50),"15",IF(AND(DO43&lt;=50,DO43&gt;40),"10","0"))))</f>
        <v>30</v>
      </c>
      <c r="DQ43" s="130">
        <f>ROUND(IFERROR(CU43/CV43,0)*100,0)</f>
        <v>44</v>
      </c>
      <c r="DR43" s="130" t="str">
        <f>IF(AND(DQ43&lt;=100,DQ43&gt;80),"30",IF(AND(DQ43&lt;=80,DQ43&gt;60),"20",IF(AND(DQ43&lt;=60,DQ43&gt;40),"15",IF(AND(DQ43&lt;=40,DQ43&gt;20),"10","0"))))</f>
        <v>15</v>
      </c>
      <c r="DS43" s="130">
        <f>CX43+CZ43+DB43+DD43+DF43+DH43+DJ43+DL43+DN43+DP43+DR43</f>
        <v>175</v>
      </c>
      <c r="DT43" s="130">
        <v>21691</v>
      </c>
      <c r="DU43" s="130">
        <v>0</v>
      </c>
      <c r="DV43" s="130">
        <v>82111</v>
      </c>
      <c r="DW43" s="130">
        <v>0</v>
      </c>
      <c r="DX43" s="130">
        <v>0</v>
      </c>
      <c r="DY43" s="130">
        <f>ROUND(IFERROR((DT43+DU43+DX43)/(DV43+DT43+DW43),0)*100,0)</f>
        <v>21</v>
      </c>
      <c r="DZ43" s="130" t="str">
        <f>IF(AND(DY43&lt;=100,DY43&gt;90),"50",IF(AND(DY43&lt;=90,DY43&gt;80),"45",IF(AND(DY43&lt;=80,DY43&gt;70),"40",IF(AND(DY43&lt;=70,DY43&gt;60),"35",IF(AND(DY43&lt;=60,DY43&gt;50),"30",IF(AND(DY43&lt;=50,DY43&gt;40),"25",IF(AND(DY43&lt;=40,DY43&gt;30),"20",IF(AND(DY43&lt;=30,DY43&gt;20),"15",IF(AND(DY43&lt;=20,DY43&gt;10),"10",IF(AND(DY43&lt;=10,DY43&gt;5),"5","0"))))))))))</f>
        <v>15</v>
      </c>
      <c r="EA43" s="130">
        <v>100</v>
      </c>
      <c r="EB43" s="130" t="str">
        <f>IF(EA43=100,"20","0")</f>
        <v>20</v>
      </c>
      <c r="EC43" s="130">
        <f>ROUND(IFERROR(DX43/DV43,0)*100,0)</f>
        <v>0</v>
      </c>
      <c r="ED43" s="130" t="str">
        <f>IF(AND(EC43&lt;=100,EC43&gt;80),"20",IF(AND(EC43&lt;=80,EC43&gt;60),"15",IF(AND(EC43&lt;=60,EC43&gt;40),"10","0")))</f>
        <v>0</v>
      </c>
      <c r="EE43" s="130">
        <f>DZ43+EB43+ED43</f>
        <v>35</v>
      </c>
      <c r="EF43" s="130">
        <f>EE43+DS43</f>
        <v>210</v>
      </c>
      <c r="EG43" s="142">
        <v>35678</v>
      </c>
      <c r="EH43" s="146">
        <v>1013102</v>
      </c>
      <c r="EI43" s="141">
        <f>ROUND(EG43/EH43*100000,0)</f>
        <v>3522</v>
      </c>
      <c r="EJ43" s="141" t="str">
        <f>IF(AND(EI43&gt;=4001,EI43&gt;=4001),"30",IF(AND(EI43&lt;=4000,EI43&gt;=3001),"20",IF(AND(EI43&lt;=3000,EI43&gt;=2001),"10",IF(AND(EI43&lt;=2000,EI43&gt;=1001),"5",IF(AND(EI43&lt;=1000,EI43&gt;=0),"0")))))</f>
        <v>20</v>
      </c>
      <c r="EK43" s="145">
        <v>2</v>
      </c>
      <c r="EL43" s="135" t="str">
        <f>IF(AND(EK43&gt;=5,EK43&gt;=5),"30",IF(AND(EK43&lt;=4,EK43&gt;=3),"20",IF(AND(EK43&lt;=2,EK43&gt;=1),"10",IF(AND(EK43=0,EK43=0),"0"))))</f>
        <v>10</v>
      </c>
      <c r="EM43" s="138">
        <v>17</v>
      </c>
      <c r="EN43" s="135">
        <f>IFERROR(ROUND(EM43/BZ43*100,0),0)</f>
        <v>8</v>
      </c>
      <c r="EO43" s="135" t="str">
        <f>IF(AND(EN43&lt;=100, EN43&gt;80),"30",IF(AND(EN43&lt;=80, EN43&gt;60),"20",IF(AND(EN43&lt;=60, EN43&gt;40),"15",IF(AND(EN43&lt;=40, EN43&gt;20),"10",IF(AND(EN43&lt;=20, EN43&gt;5),"5",IF(AND(EN43&lt;=5, EN43&gt;=0),"0"))))))</f>
        <v>5</v>
      </c>
      <c r="EP43" s="142">
        <v>29</v>
      </c>
      <c r="EQ43" s="135">
        <f>IFERROR(ROUND(EP43/BW43*100,0),0)</f>
        <v>100</v>
      </c>
      <c r="ER43" s="135">
        <f>IF(EQ43=100,10,-50)</f>
        <v>10</v>
      </c>
      <c r="ES43" s="142">
        <v>57</v>
      </c>
      <c r="ET43" s="135">
        <f>IFERROR(ROUND(ES43/BZ43*100,0),0)</f>
        <v>27</v>
      </c>
      <c r="EU43" s="135" t="str">
        <f>IF(AND(ET43&lt;=100,ET43&gt;90),"50",IF(AND(ET43&lt;=90,ET43&gt;80),"45",IF(AND(ET43&lt;=80,ET43&gt;70),"40",IF(AND(ET43&lt;=70,ET43&gt;60),"35",IF(AND(ET43&lt;=60,ET43&gt;50),"30",IF(AND(ET43&lt;=50,ET43&gt;40),"25",IF(AND(ET43&lt;=40,ET43&gt;30),"20",IF(AND(ET43&lt;=30,ET43&gt;20),"15",IF(AND(ET43&lt;=20,ET43&gt;10),"10",IF(AND(ET43&lt;=10,ET43&gt;5),"5",IF(AND(ET43&lt;=5,ET43&gt;0),"1",IF(AND(ET43&lt;=0,ET43&lt;0),"0"))))))))))))</f>
        <v>15</v>
      </c>
      <c r="EV43" s="142">
        <v>90</v>
      </c>
      <c r="EW43" s="135">
        <f>IFERROR(ROUND(EV43/(BW43+BY43)*100,0),0)</f>
        <v>37</v>
      </c>
      <c r="EX43" s="135" t="str">
        <f>IF(AND(EW43&lt;=100,EW43&gt;90),"50",IF(AND(EW43&lt;=90,EW43&gt;80),"45",IF(AND(EW43&lt;=80,EW43&gt;70),"40",IF(AND(EW43&lt;=70,EW43&gt;60),"35",IF(AND(EW43&lt;=60,EW43&gt;50),"30",IF(AND(EW43&lt;=50,EW43&gt;40),"25",IF(AND(EW43&lt;=40,EW43&gt;30),"20",IF(AND(EW43&lt;=30,EW43&gt;20),"15",IF(AND(EW43&lt;=20,EW43&gt;10),"10",IF(AND(EW43&lt;=10,EW43&gt;5),"5",IF(AND(EW43&lt;5,EW43&gt;0),"0")))))))))))</f>
        <v>20</v>
      </c>
      <c r="EY43" s="142">
        <v>0</v>
      </c>
      <c r="EZ43" s="130" t="str">
        <f>IF(AND(EY43&gt;=5,EY43&gt;=5),"30",IF(AND(EY43&lt;=4,EY43&gt;1),"20",IF(AND(EY43&lt;=1,EY43&gt;0),"10",IF(AND(EY43=0,EY43=0),"0"))))</f>
        <v>0</v>
      </c>
      <c r="FA43" s="142">
        <v>0</v>
      </c>
      <c r="FB43" s="130" t="str">
        <f>IF(AND(FA43&lt;=100,FA43&gt;80),"30",IF(AND(FA43&lt;=80,FA43&gt;60),"20",IF(AND(FA43&lt;=60,FA43&gt;40),"15",IF(AND(FA43&lt;=40,FA43&gt;20),"10",IF(AND(FA43&lt;=20,FA43&gt;=0),"0")))))</f>
        <v>0</v>
      </c>
      <c r="FC43" s="142">
        <v>7</v>
      </c>
      <c r="FD43" s="130" t="str">
        <f>IF(AND(FC43&lt;=100,FC43&gt;80),"30",IF(AND(FC43&lt;=80,FC43&gt;60),"20",IF(AND(FC43&lt;=60,FC43&gt;40),"15",IF(AND(FC43&lt;=40,FC43&gt;20),"10",IF(AND(FC43&lt;=20,FC43&gt;5),"5",IF(AND(FC43&lt;=5,FC43&gt;=0),"0"))))))</f>
        <v>5</v>
      </c>
      <c r="FE43" s="130">
        <f>EJ43+EL43+EO43</f>
        <v>35</v>
      </c>
      <c r="FF43" s="130">
        <f>ER43+EU43+EX43+EZ43+FB43+FD43</f>
        <v>50</v>
      </c>
      <c r="FG43" s="130">
        <f>FF43+FE43</f>
        <v>85</v>
      </c>
      <c r="FH43" s="143">
        <f>EF43+FG43</f>
        <v>295</v>
      </c>
      <c r="FI43" s="90"/>
      <c r="FJ43" s="86"/>
    </row>
    <row r="44" spans="1:166" ht="15.6" customHeight="1" x14ac:dyDescent="0.3">
      <c r="A44" s="43">
        <v>41</v>
      </c>
      <c r="B44" s="43" t="s">
        <v>122</v>
      </c>
      <c r="C44" s="87" t="s">
        <v>241</v>
      </c>
      <c r="D44" s="130">
        <v>32</v>
      </c>
      <c r="E44" s="130">
        <v>119</v>
      </c>
      <c r="F44" s="130">
        <v>805</v>
      </c>
      <c r="G44" s="131">
        <v>449</v>
      </c>
      <c r="H44" s="131">
        <v>342</v>
      </c>
      <c r="I44" s="130">
        <v>1158</v>
      </c>
      <c r="J44" s="131">
        <v>31</v>
      </c>
      <c r="K44" s="131">
        <v>127</v>
      </c>
      <c r="L44" s="131">
        <v>373</v>
      </c>
      <c r="M44" s="131">
        <v>445</v>
      </c>
      <c r="N44" s="131">
        <v>1032</v>
      </c>
      <c r="O44" s="135">
        <v>49</v>
      </c>
      <c r="P44" s="132" t="s">
        <v>242</v>
      </c>
      <c r="Q44" s="133">
        <v>31</v>
      </c>
      <c r="R44" s="133">
        <v>123</v>
      </c>
      <c r="S44" s="133">
        <v>102</v>
      </c>
      <c r="T44" s="133">
        <v>21</v>
      </c>
      <c r="U44" s="133">
        <v>396</v>
      </c>
      <c r="V44" s="133">
        <v>87</v>
      </c>
      <c r="W44" s="133">
        <v>285</v>
      </c>
      <c r="X44" s="144" t="s">
        <v>442</v>
      </c>
      <c r="Y44" s="144">
        <v>32</v>
      </c>
      <c r="Z44" s="134">
        <v>119</v>
      </c>
      <c r="AA44" s="134"/>
      <c r="AB44" s="134"/>
      <c r="AC44" s="134"/>
      <c r="AD44" s="134"/>
      <c r="AE44" s="134">
        <v>792</v>
      </c>
      <c r="AF44" s="134"/>
      <c r="AG44" s="134"/>
      <c r="AH44" s="134">
        <v>84</v>
      </c>
      <c r="AI44" s="134"/>
      <c r="AJ44" s="134"/>
      <c r="AK44" s="134"/>
      <c r="AL44" s="135">
        <v>128</v>
      </c>
      <c r="AM44" s="135">
        <v>21</v>
      </c>
      <c r="AN44" s="135">
        <v>107</v>
      </c>
      <c r="AO44" s="135">
        <f>AP44+AQ44</f>
        <v>798</v>
      </c>
      <c r="AP44" s="135">
        <v>440</v>
      </c>
      <c r="AQ44" s="135">
        <v>358</v>
      </c>
      <c r="AR44" s="135">
        <v>360</v>
      </c>
      <c r="AS44" s="135">
        <v>58</v>
      </c>
      <c r="AT44" s="135">
        <v>302</v>
      </c>
      <c r="AU44" s="136" t="s">
        <v>443</v>
      </c>
      <c r="AV44" s="135">
        <v>67</v>
      </c>
      <c r="AW44" s="135">
        <v>65</v>
      </c>
      <c r="AX44" s="135">
        <v>67</v>
      </c>
      <c r="AY44" s="135">
        <v>222</v>
      </c>
      <c r="AZ44" s="135">
        <v>184</v>
      </c>
      <c r="BA44" s="135">
        <v>221</v>
      </c>
      <c r="BB44" s="135">
        <v>46</v>
      </c>
      <c r="BC44" s="135">
        <v>46</v>
      </c>
      <c r="BD44" s="135">
        <v>46</v>
      </c>
      <c r="BE44" s="135">
        <v>1</v>
      </c>
      <c r="BF44" s="135">
        <v>1</v>
      </c>
      <c r="BG44" s="135">
        <v>1</v>
      </c>
      <c r="BH44" s="135">
        <v>1</v>
      </c>
      <c r="BI44" s="135">
        <v>1</v>
      </c>
      <c r="BJ44" s="135">
        <v>1</v>
      </c>
      <c r="BK44" s="135">
        <v>120</v>
      </c>
      <c r="BL44" s="135">
        <v>95</v>
      </c>
      <c r="BM44" s="135">
        <v>120</v>
      </c>
      <c r="BN44" s="135">
        <v>111</v>
      </c>
      <c r="BO44" s="135">
        <v>111</v>
      </c>
      <c r="BP44" s="135">
        <v>111</v>
      </c>
      <c r="BQ44" s="142">
        <v>3</v>
      </c>
      <c r="BR44" s="145">
        <v>3</v>
      </c>
      <c r="BS44" s="145">
        <v>3</v>
      </c>
      <c r="BT44" s="145">
        <v>4</v>
      </c>
      <c r="BU44" s="145">
        <v>4</v>
      </c>
      <c r="BV44" s="145">
        <v>4</v>
      </c>
      <c r="BW44" s="130">
        <f>Y44</f>
        <v>32</v>
      </c>
      <c r="BX44" s="130">
        <f>Z44</f>
        <v>119</v>
      </c>
      <c r="BY44" s="130">
        <f>BX44</f>
        <v>119</v>
      </c>
      <c r="BZ44" s="130">
        <f>BX44</f>
        <v>119</v>
      </c>
      <c r="CA44" s="130">
        <f>AM44</f>
        <v>21</v>
      </c>
      <c r="CB44" s="130">
        <f>AE44</f>
        <v>792</v>
      </c>
      <c r="CC44" s="130">
        <f>CB44</f>
        <v>792</v>
      </c>
      <c r="CD44" s="130">
        <f>CB44</f>
        <v>792</v>
      </c>
      <c r="CE44" s="130">
        <f>AH44</f>
        <v>84</v>
      </c>
      <c r="CF44" s="130">
        <f>CE44</f>
        <v>84</v>
      </c>
      <c r="CG44" s="130">
        <f>CE44</f>
        <v>84</v>
      </c>
      <c r="CH44" s="130">
        <f>IFERROR(AV44+AY44+BB44+BE44+BH44+BK44+BN44+BQ44+BT44,0)</f>
        <v>575</v>
      </c>
      <c r="CI44" s="130">
        <f>IFERROR(AW44+AZ44+BC44+BF44+BI44+BL44+BO44+BR44+BU44,0)</f>
        <v>510</v>
      </c>
      <c r="CJ44" s="130">
        <f>IFERROR(AX44+BA44+BD44+BG44+BJ44+BM44+BP44+BS44+BV44,0)</f>
        <v>574</v>
      </c>
      <c r="CK44" s="135">
        <v>420</v>
      </c>
      <c r="CL44" s="135">
        <v>1627</v>
      </c>
      <c r="CM44" s="135">
        <v>28</v>
      </c>
      <c r="CN44" s="135">
        <v>1628</v>
      </c>
      <c r="CO44" s="135">
        <v>142</v>
      </c>
      <c r="CP44" s="135">
        <v>35268</v>
      </c>
      <c r="CQ44" s="135">
        <v>1987</v>
      </c>
      <c r="CR44" s="135">
        <v>10059</v>
      </c>
      <c r="CS44" s="135">
        <v>21917</v>
      </c>
      <c r="CT44" s="135">
        <v>26684</v>
      </c>
      <c r="CU44" s="139">
        <v>1757</v>
      </c>
      <c r="CV44" s="140">
        <v>4403</v>
      </c>
      <c r="CW44" s="135">
        <f>ROUND(IFERROR(D44/BW44,0)*100,0)</f>
        <v>100</v>
      </c>
      <c r="CX44" s="130">
        <f>IF(CW44=100,10,-50)</f>
        <v>10</v>
      </c>
      <c r="CY44" s="135">
        <f>ROUND(IFERROR(E44/BZ44,0)*100,0)</f>
        <v>100</v>
      </c>
      <c r="CZ44" s="130" t="str">
        <f>IF((CY44=100),"30",IF(AND(CY44&lt;=99,CY44&gt;90),"20",IF(AND(CY44&lt;=90,CY44&gt;80),"10","-30")))</f>
        <v>30</v>
      </c>
      <c r="DA44" s="135">
        <f>ROUND(IFERROR(F44/(CD44+CG44),0)*100,0)</f>
        <v>92</v>
      </c>
      <c r="DB44" s="130" t="str">
        <f>IF(AND(DA44&lt;=100,DA44&gt;90),"30",IF(AND(DA44&lt;=90,DA44&gt;80),"20",IF(AND(DA44&lt;=80,DA44&gt;70),"15",IF(AND(DA44&lt;=70,DA44&gt;60),"10",IF(AND(DA44&lt;=60,DA44&gt;50),"5","0")))))</f>
        <v>30</v>
      </c>
      <c r="DC44" s="135">
        <f>ROUND(IFERROR(G44/CJ44,0)*100,0)</f>
        <v>78</v>
      </c>
      <c r="DD44" s="135" t="str">
        <f>IF(AND(DC44&lt;=100,DC44&gt;60),"30",IF(AND(DC44&lt;=60,DC44&gt;40),"20",IF(AND(DC44&lt;=40,DC44&gt;30),"15",IF(AND(DC44&lt;=30,DC44&gt;20),"10",IF(AND(DC44&lt;=20,DC44&gt;10),"5",IF(DC44=0,-30,0))))))</f>
        <v>30</v>
      </c>
      <c r="DE44" s="135">
        <f>ROUND(IFERROR(CK44/CL44*100,0),0)</f>
        <v>26</v>
      </c>
      <c r="DF44" s="130" t="str">
        <f>IF(AND(DE44&lt;=100,DE44&gt;60),"20",IF(AND(DE44&lt;=60,DE44&gt;40),"15",IF(AND(DE44&lt;=40,DE44&gt;20),"10",IF(AND(DE44&lt;=20,DE44&gt;10),"5","0"))))</f>
        <v>10</v>
      </c>
      <c r="DG44" s="135">
        <f>ROUND(IFERROR(CM44/CN44*100,0),0)</f>
        <v>2</v>
      </c>
      <c r="DH44" s="130" t="str">
        <f>IF(AND(DG44&lt;=100,DG44&gt;60),"20",IF(AND(DG44&lt;=60,DG44&gt;40),"15",IF(AND(DG44&lt;=40,DG44&gt;20),"10",IF(AND(DG44&lt;=20,DG44&gt;10),"5","0"))))</f>
        <v>0</v>
      </c>
      <c r="DI44" s="135">
        <f>ROUND(IFERROR(CO44/CP44*100,0),0)</f>
        <v>0</v>
      </c>
      <c r="DJ44" s="130" t="str">
        <f>IF(AND(DI44&lt;=100,DI44&gt;60),"20",IF(AND(DI44&lt;=60,DI44&gt;40),"15",IF(AND(DI44&lt;=40,DI44&gt;20),"10",IF(AND(DI44&lt;=20,DI44&gt;10),"5","0"))))</f>
        <v>0</v>
      </c>
      <c r="DK44" s="135">
        <f>ROUND(IFERROR(CQ44/(CQ44+CR44)*100,0),0)</f>
        <v>16</v>
      </c>
      <c r="DL44" s="130" t="str">
        <f>IF(AND(DK44&lt;=100,DK44&gt;60),"20",IF(AND(DK44&lt;=60,DK44&gt;40),"15",IF(AND(DK44&lt;=40,DK44&gt;20),"10",IF(AND(DK44&lt;=20,DK44&gt;10),"5","0"))))</f>
        <v>5</v>
      </c>
      <c r="DM44" s="135">
        <f>ROUND(IFERROR(I44/(BW44+BY44+CC44+CF44+CI44),0)*100,0)</f>
        <v>75</v>
      </c>
      <c r="DN44" s="130" t="str">
        <f>IF(AND(DM44&lt;=100,DM44&gt;80),"50",IF(AND(DM44&lt;=80,DM44&gt;60),"40",IF(AND(DM44&lt;=60,DM44&gt;40),"30",IF(AND(DM44&lt;=40,DM44&gt;20),"20",IF(AND(DM44&lt;=20,DM44&gt;10),"10",IF(AND(DM44&lt;=10,DM44&gt;=5),"5","0"))))))</f>
        <v>40</v>
      </c>
      <c r="DO44" s="135">
        <f>ROUND(IFERROR(CS44/CT44,0)*100,0)</f>
        <v>82</v>
      </c>
      <c r="DP44" s="130" t="str">
        <f>IF(AND(DO44&lt;=100,DO44&gt;80),"30",IF(AND(DO44&lt;=80,DO44&gt;60),"20",IF(AND(DO44&lt;=60,DO44&gt;50),"15",IF(AND(DO44&lt;=50,DO44&gt;40),"10","0"))))</f>
        <v>30</v>
      </c>
      <c r="DQ44" s="130">
        <f>ROUND(IFERROR(CU44/CV44,0)*100,0)</f>
        <v>40</v>
      </c>
      <c r="DR44" s="130" t="str">
        <f>IF(AND(DQ44&lt;=100,DQ44&gt;80),"30",IF(AND(DQ44&lt;=80,DQ44&gt;60),"20",IF(AND(DQ44&lt;=60,DQ44&gt;40),"15",IF(AND(DQ44&lt;=40,DQ44&gt;20),"10","0"))))</f>
        <v>10</v>
      </c>
      <c r="DS44" s="130">
        <f>CX44+CZ44+DB44+DD44+DF44+DH44+DJ44+DL44+DN44+DP44+DR44</f>
        <v>195</v>
      </c>
      <c r="DT44" s="130">
        <v>27860</v>
      </c>
      <c r="DU44" s="130">
        <v>0</v>
      </c>
      <c r="DV44" s="130">
        <v>163412</v>
      </c>
      <c r="DW44" s="130">
        <v>1290</v>
      </c>
      <c r="DX44" s="130">
        <v>25632</v>
      </c>
      <c r="DY44" s="130">
        <f>ROUND(IFERROR((DT44+DU44+DX44)/(DV44+DT44+DW44),0)*100,0)</f>
        <v>28</v>
      </c>
      <c r="DZ44" s="130" t="str">
        <f>IF(AND(DY44&lt;=100,DY44&gt;90),"50",IF(AND(DY44&lt;=90,DY44&gt;80),"45",IF(AND(DY44&lt;=80,DY44&gt;70),"40",IF(AND(DY44&lt;=70,DY44&gt;60),"35",IF(AND(DY44&lt;=60,DY44&gt;50),"30",IF(AND(DY44&lt;=50,DY44&gt;40),"25",IF(AND(DY44&lt;=40,DY44&gt;30),"20",IF(AND(DY44&lt;=30,DY44&gt;20),"15",IF(AND(DY44&lt;=20,DY44&gt;10),"10",IF(AND(DY44&lt;=10,DY44&gt;5),"5","0"))))))))))</f>
        <v>15</v>
      </c>
      <c r="EA44" s="130">
        <f>ROUND(IFERROR(DU44/DW44,0)*100,0)</f>
        <v>0</v>
      </c>
      <c r="EB44" s="130" t="str">
        <f>IF(EA44=100,"20","0")</f>
        <v>0</v>
      </c>
      <c r="EC44" s="130">
        <f>ROUND(IFERROR(DX44/DV44,0)*100,0)</f>
        <v>16</v>
      </c>
      <c r="ED44" s="130" t="str">
        <f>IF(AND(EC44&lt;=100,EC44&gt;80),"20",IF(AND(EC44&lt;=80,EC44&gt;60),"15",IF(AND(EC44&lt;=60,EC44&gt;40),"10","0")))</f>
        <v>0</v>
      </c>
      <c r="EE44" s="130">
        <f>DZ44+EB44+ED44</f>
        <v>15</v>
      </c>
      <c r="EF44" s="130">
        <f>EE44+DS44</f>
        <v>210</v>
      </c>
      <c r="EG44" s="142">
        <v>64283</v>
      </c>
      <c r="EH44" s="146">
        <v>1158754</v>
      </c>
      <c r="EI44" s="141">
        <f>ROUND(EG44/EH44*100000,0)</f>
        <v>5548</v>
      </c>
      <c r="EJ44" s="141" t="str">
        <f>IF(AND(EI44&gt;=4001,EI44&gt;=4001),"30",IF(AND(EI44&lt;=4000,EI44&gt;=3001),"20",IF(AND(EI44&lt;=3000,EI44&gt;=2001),"10",IF(AND(EI44&lt;=2000,EI44&gt;=1001),"5",IF(AND(EI44&lt;=1000,EI44&gt;=0),"0")))))</f>
        <v>30</v>
      </c>
      <c r="EK44" s="145">
        <v>5</v>
      </c>
      <c r="EL44" s="135" t="str">
        <f>IF(AND(EK44&gt;=5,EK44&gt;=5),"30",IF(AND(EK44&lt;=4,EK44&gt;=3),"20",IF(AND(EK44&lt;=2,EK44&gt;=1),"10",IF(AND(EK44=0,EK44=0),"0"))))</f>
        <v>30</v>
      </c>
      <c r="EM44" s="138">
        <v>22</v>
      </c>
      <c r="EN44" s="135">
        <f>IFERROR(ROUND(EM44/BZ44*100,0),0)</f>
        <v>18</v>
      </c>
      <c r="EO44" s="135" t="str">
        <f>IF(AND(EN44&lt;=100, EN44&gt;80),"30",IF(AND(EN44&lt;=80, EN44&gt;60),"20",IF(AND(EN44&lt;=60, EN44&gt;40),"15",IF(AND(EN44&lt;=40, EN44&gt;20),"10",IF(AND(EN44&lt;=20, EN44&gt;5),"5",IF(AND(EN44&lt;=5, EN44&gt;=0),"0"))))))</f>
        <v>5</v>
      </c>
      <c r="EP44" s="142">
        <v>32</v>
      </c>
      <c r="EQ44" s="135">
        <f>IFERROR(ROUND(EP44/BW44*100,0),0)</f>
        <v>100</v>
      </c>
      <c r="ER44" s="135">
        <f>IF(EQ44=100,10,-50)</f>
        <v>10</v>
      </c>
      <c r="ES44" s="142">
        <v>111</v>
      </c>
      <c r="ET44" s="135">
        <f>IFERROR(ROUND(ES44/BZ44*100,0),0)</f>
        <v>93</v>
      </c>
      <c r="EU44" s="135" t="str">
        <f>IF(AND(ET44&lt;=100,ET44&gt;90),"50",IF(AND(ET44&lt;=90,ET44&gt;80),"45",IF(AND(ET44&lt;=80,ET44&gt;70),"40",IF(AND(ET44&lt;=70,ET44&gt;60),"35",IF(AND(ET44&lt;=60,ET44&gt;50),"30",IF(AND(ET44&lt;=50,ET44&gt;40),"25",IF(AND(ET44&lt;=40,ET44&gt;30),"20",IF(AND(ET44&lt;=30,ET44&gt;20),"15",IF(AND(ET44&lt;=20,ET44&gt;10),"10",IF(AND(ET44&lt;=10,ET44&gt;5),"5",IF(AND(ET44&lt;=5,ET44&gt;0),"1",IF(AND(ET44&lt;=0,ET44&lt;0),"0"))))))))))))</f>
        <v>50</v>
      </c>
      <c r="EV44" s="142">
        <v>122</v>
      </c>
      <c r="EW44" s="135">
        <f>IFERROR(ROUND(EV44/(BW44+BY44)*100,0),0)</f>
        <v>81</v>
      </c>
      <c r="EX44" s="135" t="str">
        <f>IF(AND(EW44&lt;=100,EW44&gt;90),"50",IF(AND(EW44&lt;=90,EW44&gt;80),"45",IF(AND(EW44&lt;=80,EW44&gt;70),"40",IF(AND(EW44&lt;=70,EW44&gt;60),"35",IF(AND(EW44&lt;=60,EW44&gt;50),"30",IF(AND(EW44&lt;=50,EW44&gt;40),"25",IF(AND(EW44&lt;=40,EW44&gt;30),"20",IF(AND(EW44&lt;=30,EW44&gt;20),"15",IF(AND(EW44&lt;=20,EW44&gt;10),"10",IF(AND(EW44&lt;=10,EW44&gt;5),"5",IF(AND(EW44&lt;5,EW44&gt;0),"0")))))))))))</f>
        <v>45</v>
      </c>
      <c r="EY44" s="142">
        <v>0</v>
      </c>
      <c r="EZ44" s="130" t="str">
        <f>IF(AND(EY44&gt;=5,EY44&gt;=5),"30",IF(AND(EY44&lt;=4,EY44&gt;1),"20",IF(AND(EY44&lt;=1,EY44&gt;0),"10",IF(AND(EY44=0,EY44=0),"0"))))</f>
        <v>0</v>
      </c>
      <c r="FA44" s="142">
        <v>0</v>
      </c>
      <c r="FB44" s="130" t="str">
        <f>IF(AND(FA44&lt;=100,FA44&gt;80),"30",IF(AND(FA44&lt;=80,FA44&gt;60),"20",IF(AND(FA44&lt;=60,FA44&gt;40),"15",IF(AND(FA44&lt;=40,FA44&gt;20),"10",IF(AND(FA44&lt;=20,FA44&gt;=0),"0")))))</f>
        <v>0</v>
      </c>
      <c r="FC44" s="142">
        <v>14</v>
      </c>
      <c r="FD44" s="130" t="str">
        <f>IF(AND(FC44&lt;=100,FC44&gt;80),"30",IF(AND(FC44&lt;=80,FC44&gt;60),"20",IF(AND(FC44&lt;=60,FC44&gt;40),"15",IF(AND(FC44&lt;=40,FC44&gt;20),"10",IF(AND(FC44&lt;=20,FC44&gt;5),"5",IF(AND(FC44&lt;=5,FC44&gt;=0),"0"))))))</f>
        <v>5</v>
      </c>
      <c r="FE44" s="130">
        <f>EJ44+EL44+EO44</f>
        <v>65</v>
      </c>
      <c r="FF44" s="130">
        <f>ER44+EU44+EX44+EZ44+FB44+FD44</f>
        <v>110</v>
      </c>
      <c r="FG44" s="130">
        <f>FF44+FE44</f>
        <v>175</v>
      </c>
      <c r="FH44" s="143">
        <f>EF44+FG44</f>
        <v>385</v>
      </c>
      <c r="FI44" s="90"/>
      <c r="FJ44" s="86"/>
    </row>
    <row r="45" spans="1:166" ht="15.6" customHeight="1" x14ac:dyDescent="0.3">
      <c r="A45" s="43">
        <v>42</v>
      </c>
      <c r="B45" s="43" t="s">
        <v>130</v>
      </c>
      <c r="C45" s="87" t="s">
        <v>243</v>
      </c>
      <c r="D45" s="130">
        <v>30</v>
      </c>
      <c r="E45" s="130">
        <v>458</v>
      </c>
      <c r="F45" s="130">
        <v>1171</v>
      </c>
      <c r="G45" s="131">
        <v>460</v>
      </c>
      <c r="H45" s="131">
        <v>185</v>
      </c>
      <c r="I45" s="130">
        <v>1535</v>
      </c>
      <c r="J45" s="131">
        <v>30</v>
      </c>
      <c r="K45" s="131">
        <v>475</v>
      </c>
      <c r="L45" s="131">
        <v>770</v>
      </c>
      <c r="M45" s="131">
        <v>505</v>
      </c>
      <c r="N45" s="131">
        <v>453</v>
      </c>
      <c r="O45" s="131">
        <v>78</v>
      </c>
      <c r="P45" s="132" t="s">
        <v>244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44" t="s">
        <v>245</v>
      </c>
      <c r="Y45" s="134"/>
      <c r="Z45" s="134">
        <v>458</v>
      </c>
      <c r="AA45" s="134"/>
      <c r="AB45" s="134"/>
      <c r="AC45" s="134"/>
      <c r="AD45" s="134"/>
      <c r="AE45" s="134"/>
      <c r="AF45" s="134"/>
      <c r="AG45" s="134"/>
      <c r="AH45" s="134">
        <v>123</v>
      </c>
      <c r="AI45" s="134"/>
      <c r="AJ45" s="134"/>
      <c r="AK45" s="134"/>
      <c r="AL45" s="135">
        <v>466</v>
      </c>
      <c r="AM45" s="135">
        <v>38</v>
      </c>
      <c r="AN45" s="135">
        <v>428</v>
      </c>
      <c r="AO45" s="135">
        <f>AP45+AQ45</f>
        <v>1199</v>
      </c>
      <c r="AP45" s="135">
        <v>498</v>
      </c>
      <c r="AQ45" s="135">
        <v>701</v>
      </c>
      <c r="AR45" s="135">
        <v>494</v>
      </c>
      <c r="AS45" s="135">
        <v>85</v>
      </c>
      <c r="AT45" s="135">
        <v>409</v>
      </c>
      <c r="AU45" s="136" t="s">
        <v>246</v>
      </c>
      <c r="AV45" s="135">
        <v>76</v>
      </c>
      <c r="AW45" s="135">
        <v>76</v>
      </c>
      <c r="AX45" s="135">
        <v>76</v>
      </c>
      <c r="AY45" s="135">
        <v>265</v>
      </c>
      <c r="AZ45" s="135">
        <v>167</v>
      </c>
      <c r="BA45" s="135">
        <v>265</v>
      </c>
      <c r="BB45" s="135">
        <v>77</v>
      </c>
      <c r="BC45" s="135">
        <v>77</v>
      </c>
      <c r="BD45" s="135">
        <v>77</v>
      </c>
      <c r="BE45" s="135">
        <v>35</v>
      </c>
      <c r="BF45" s="135">
        <v>35</v>
      </c>
      <c r="BG45" s="135">
        <v>35</v>
      </c>
      <c r="BH45" s="135">
        <v>1</v>
      </c>
      <c r="BI45" s="135">
        <v>1</v>
      </c>
      <c r="BJ45" s="135">
        <v>1</v>
      </c>
      <c r="BK45" s="135">
        <v>1130</v>
      </c>
      <c r="BL45" s="135">
        <v>1083</v>
      </c>
      <c r="BM45" s="135">
        <v>1130</v>
      </c>
      <c r="BN45" s="135">
        <v>105</v>
      </c>
      <c r="BO45" s="135">
        <v>82</v>
      </c>
      <c r="BP45" s="135">
        <v>105</v>
      </c>
      <c r="BQ45" s="137">
        <v>1</v>
      </c>
      <c r="BR45" s="137">
        <v>1</v>
      </c>
      <c r="BS45" s="137">
        <v>1</v>
      </c>
      <c r="BT45" s="137">
        <v>5</v>
      </c>
      <c r="BU45" s="137">
        <v>5</v>
      </c>
      <c r="BV45" s="137">
        <v>5</v>
      </c>
      <c r="BW45" s="130">
        <f>J45</f>
        <v>30</v>
      </c>
      <c r="BX45" s="130">
        <f>Z45</f>
        <v>458</v>
      </c>
      <c r="BY45" s="130">
        <f>BX45</f>
        <v>458</v>
      </c>
      <c r="BZ45" s="130">
        <f>BX45</f>
        <v>458</v>
      </c>
      <c r="CA45" s="130">
        <f>AM45</f>
        <v>38</v>
      </c>
      <c r="CB45" s="130">
        <f>AO45</f>
        <v>1199</v>
      </c>
      <c r="CC45" s="130">
        <f>CB45</f>
        <v>1199</v>
      </c>
      <c r="CD45" s="130">
        <f>CB45</f>
        <v>1199</v>
      </c>
      <c r="CE45" s="130">
        <f>AH45</f>
        <v>123</v>
      </c>
      <c r="CF45" s="130">
        <f>CE45</f>
        <v>123</v>
      </c>
      <c r="CG45" s="130">
        <f>CE45</f>
        <v>123</v>
      </c>
      <c r="CH45" s="130">
        <f>IFERROR(AV45+AY45+BB45+BE45+BH45+BK45+BN45+BQ45+BT45,0)</f>
        <v>1695</v>
      </c>
      <c r="CI45" s="130">
        <f>IFERROR(AW45+AZ45+BC45+BF45+BI45+BL45+BO45+BR45+BU45,0)</f>
        <v>1527</v>
      </c>
      <c r="CJ45" s="130">
        <f>IFERROR(AX45+BA45+BD45+BG45+BJ45+BM45+BP45+BS45+BV45,0)</f>
        <v>1695</v>
      </c>
      <c r="CK45" s="135">
        <v>82</v>
      </c>
      <c r="CL45" s="135">
        <v>2623</v>
      </c>
      <c r="CM45" s="135">
        <v>49</v>
      </c>
      <c r="CN45" s="135">
        <v>2624</v>
      </c>
      <c r="CO45" s="135">
        <v>256</v>
      </c>
      <c r="CP45" s="135">
        <v>47086</v>
      </c>
      <c r="CQ45" s="135">
        <v>5452</v>
      </c>
      <c r="CR45" s="135">
        <v>16905</v>
      </c>
      <c r="CS45" s="135">
        <v>30423</v>
      </c>
      <c r="CT45" s="135">
        <v>35274</v>
      </c>
      <c r="CU45" s="139">
        <v>2742</v>
      </c>
      <c r="CV45" s="140">
        <v>6755</v>
      </c>
      <c r="CW45" s="135">
        <f>ROUND(IFERROR(D45/BW45,0)*100,0)</f>
        <v>100</v>
      </c>
      <c r="CX45" s="130">
        <f>IF(CW45=100,10,-50)</f>
        <v>10</v>
      </c>
      <c r="CY45" s="135">
        <f>ROUND(IFERROR(E45/BZ45,0)*100,0)</f>
        <v>100</v>
      </c>
      <c r="CZ45" s="130" t="str">
        <f>IF((CY45=100),"30",IF(AND(CY45&lt;=99,CY45&gt;90),"20",IF(AND(CY45&lt;=90,CY45&gt;80),"10","-30")))</f>
        <v>30</v>
      </c>
      <c r="DA45" s="135">
        <f>ROUND(IFERROR(F45/(CD45+CG45),0)*100,0)</f>
        <v>89</v>
      </c>
      <c r="DB45" s="130" t="str">
        <f>IF(AND(DA45&lt;=100,DA45&gt;90),"30",IF(AND(DA45&lt;=90,DA45&gt;80),"20",IF(AND(DA45&lt;=80,DA45&gt;70),"15",IF(AND(DA45&lt;=70,DA45&gt;60),"10",IF(AND(DA45&lt;=60,DA45&gt;50),"5","0")))))</f>
        <v>20</v>
      </c>
      <c r="DC45" s="135">
        <f>ROUND(IFERROR(G45/CJ45,0)*100,0)</f>
        <v>27</v>
      </c>
      <c r="DD45" s="135" t="str">
        <f>IF(AND(DC45&lt;=100,DC45&gt;60),"30",IF(AND(DC45&lt;=60,DC45&gt;40),"20",IF(AND(DC45&lt;=40,DC45&gt;30),"15",IF(AND(DC45&lt;=30,DC45&gt;20),"10",IF(AND(DC45&lt;=20,DC45&gt;10),"5",IF(DC45=0,-30,0))))))</f>
        <v>10</v>
      </c>
      <c r="DE45" s="135">
        <f>ROUND(IFERROR(CK45/CL45*100,0),0)</f>
        <v>3</v>
      </c>
      <c r="DF45" s="130" t="str">
        <f>IF(AND(DE45&lt;=100,DE45&gt;60),"20",IF(AND(DE45&lt;=60,DE45&gt;40),"15",IF(AND(DE45&lt;=40,DE45&gt;20),"10",IF(AND(DE45&lt;=20,DE45&gt;10),"5","0"))))</f>
        <v>0</v>
      </c>
      <c r="DG45" s="135">
        <f>ROUND(IFERROR(CM45/CN45*100,0),0)</f>
        <v>2</v>
      </c>
      <c r="DH45" s="130" t="str">
        <f>IF(AND(DG45&lt;=100,DG45&gt;60),"20",IF(AND(DG45&lt;=60,DG45&gt;40),"15",IF(AND(DG45&lt;=40,DG45&gt;20),"10",IF(AND(DG45&lt;=20,DG45&gt;10),"5","0"))))</f>
        <v>0</v>
      </c>
      <c r="DI45" s="135">
        <f>ROUND(IFERROR(CO45/CP45*100,0),0)</f>
        <v>1</v>
      </c>
      <c r="DJ45" s="130" t="str">
        <f>IF(AND(DI45&lt;=100,DI45&gt;60),"20",IF(AND(DI45&lt;=60,DI45&gt;40),"15",IF(AND(DI45&lt;=40,DI45&gt;20),"10",IF(AND(DI45&lt;=20,DI45&gt;10),"5","0"))))</f>
        <v>0</v>
      </c>
      <c r="DK45" s="135">
        <f>ROUND(IFERROR(CQ45/(CQ45+CR45)*100,0),0)</f>
        <v>24</v>
      </c>
      <c r="DL45" s="130" t="str">
        <f>IF(AND(DK45&lt;=100,DK45&gt;60),"20",IF(AND(DK45&lt;=60,DK45&gt;40),"15",IF(AND(DK45&lt;=40,DK45&gt;20),"10",IF(AND(DK45&lt;=20,DK45&gt;10),"5","0"))))</f>
        <v>10</v>
      </c>
      <c r="DM45" s="135">
        <f>ROUND(IFERROR(I45/(BW45+BY45+CC45+CF45+CI45),0)*100,0)</f>
        <v>46</v>
      </c>
      <c r="DN45" s="130" t="str">
        <f>IF(AND(DM45&lt;=100,DM45&gt;80),"50",IF(AND(DM45&lt;=80,DM45&gt;60),"40",IF(AND(DM45&lt;=60,DM45&gt;40),"30",IF(AND(DM45&lt;=40,DM45&gt;20),"20",IF(AND(DM45&lt;=20,DM45&gt;10),"10",IF(AND(DM45&lt;=10,DM45&gt;=5),"5","0"))))))</f>
        <v>30</v>
      </c>
      <c r="DO45" s="135">
        <f>ROUND(IFERROR(CS45/CT45,0)*100,0)</f>
        <v>86</v>
      </c>
      <c r="DP45" s="130" t="str">
        <f>IF(AND(DO45&lt;=100,DO45&gt;80),"30",IF(AND(DO45&lt;=80,DO45&gt;60),"20",IF(AND(DO45&lt;=60,DO45&gt;50),"15",IF(AND(DO45&lt;=50,DO45&gt;40),"10","0"))))</f>
        <v>30</v>
      </c>
      <c r="DQ45" s="130">
        <f>ROUND(IFERROR(CU45/CV45,0)*100,0)</f>
        <v>41</v>
      </c>
      <c r="DR45" s="130" t="str">
        <f>IF(AND(DQ45&lt;=100,DQ45&gt;80),"30",IF(AND(DQ45&lt;=80,DQ45&gt;60),"20",IF(AND(DQ45&lt;=60,DQ45&gt;40),"15",IF(AND(DQ45&lt;=40,DQ45&gt;20),"10","0"))))</f>
        <v>15</v>
      </c>
      <c r="DS45" s="130">
        <f>CX45+CZ45+DB45+DD45+DF45+DH45+DJ45+DL45+DN45+DP45+DR45</f>
        <v>155</v>
      </c>
      <c r="DT45" s="130">
        <v>36906</v>
      </c>
      <c r="DU45" s="130">
        <v>51</v>
      </c>
      <c r="DV45" s="130">
        <v>262204</v>
      </c>
      <c r="DW45" s="130">
        <v>51</v>
      </c>
      <c r="DX45" s="130">
        <v>4</v>
      </c>
      <c r="DY45" s="130">
        <f>ROUND(IFERROR((DT45+DU45+DX45)/(DV45+DT45+DW45),0)*100,0)</f>
        <v>12</v>
      </c>
      <c r="DZ45" s="130" t="str">
        <f>IF(AND(DY45&lt;=100,DY45&gt;90),"50",IF(AND(DY45&lt;=90,DY45&gt;80),"45",IF(AND(DY45&lt;=80,DY45&gt;70),"40",IF(AND(DY45&lt;=70,DY45&gt;60),"35",IF(AND(DY45&lt;=60,DY45&gt;50),"30",IF(AND(DY45&lt;=50,DY45&gt;40),"25",IF(AND(DY45&lt;=40,DY45&gt;30),"20",IF(AND(DY45&lt;=30,DY45&gt;20),"15",IF(AND(DY45&lt;=20,DY45&gt;10),"10",IF(AND(DY45&lt;=10,DY45&gt;5),"5","0"))))))))))</f>
        <v>10</v>
      </c>
      <c r="EA45" s="130">
        <f>ROUND(IFERROR(DU45/DW45,0)*100,0)</f>
        <v>100</v>
      </c>
      <c r="EB45" s="130" t="str">
        <f>IF(EA45=100,"20","0")</f>
        <v>20</v>
      </c>
      <c r="EC45" s="130">
        <f>ROUND(IFERROR(DX45/DV45,0)*100,0)</f>
        <v>0</v>
      </c>
      <c r="ED45" s="130" t="str">
        <f>IF(AND(EC45&lt;=100,EC45&gt;80),"20",IF(AND(EC45&lt;=80,EC45&gt;60),"15",IF(AND(EC45&lt;=60,EC45&gt;40),"10","0")))</f>
        <v>0</v>
      </c>
      <c r="EE45" s="130">
        <f>DZ45+EB45+ED45</f>
        <v>30</v>
      </c>
      <c r="EF45" s="130">
        <f>EE45+DS45</f>
        <v>185</v>
      </c>
      <c r="EG45" s="142">
        <v>82428</v>
      </c>
      <c r="EH45" s="146">
        <v>2113059</v>
      </c>
      <c r="EI45" s="141">
        <f>ROUND(EG45/EH45*100000,0)</f>
        <v>3901</v>
      </c>
      <c r="EJ45" s="141" t="str">
        <f>IF(AND(EI45&gt;=4001,EI45&gt;=4001),"30",IF(AND(EI45&lt;=4000,EI45&gt;=3001),"20",IF(AND(EI45&lt;=3000,EI45&gt;=2001),"10",IF(AND(EI45&lt;=2000,EI45&gt;=1001),"5",IF(AND(EI45&lt;=1000,EI45&gt;=0),"0")))))</f>
        <v>20</v>
      </c>
      <c r="EK45" s="145">
        <v>18</v>
      </c>
      <c r="EL45" s="135" t="str">
        <f>IF(AND(EK45&gt;=5,EK45&gt;=5),"30",IF(AND(EK45&lt;=4,EK45&gt;=3),"20",IF(AND(EK45&lt;=2,EK45&gt;=1),"10",IF(AND(EK45=0,EK45=0),"0"))))</f>
        <v>30</v>
      </c>
      <c r="EM45" s="138">
        <v>72</v>
      </c>
      <c r="EN45" s="135">
        <f>IFERROR(ROUND(EM45/BZ45*100,0),0)</f>
        <v>16</v>
      </c>
      <c r="EO45" s="135" t="str">
        <f>IF(AND(EN45&lt;=100, EN45&gt;80),"30",IF(AND(EN45&lt;=80, EN45&gt;60),"20",IF(AND(EN45&lt;=60, EN45&gt;40),"15",IF(AND(EN45&lt;=40, EN45&gt;20),"10",IF(AND(EN45&lt;=20, EN45&gt;5),"5",IF(AND(EN45&lt;=5, EN45&gt;=0),"0"))))))</f>
        <v>5</v>
      </c>
      <c r="EP45" s="142">
        <v>30</v>
      </c>
      <c r="EQ45" s="135">
        <f>IFERROR(ROUND(EP45/BW45*100,0),0)</f>
        <v>100</v>
      </c>
      <c r="ER45" s="135">
        <f>IF(EQ45=100,10,-50)</f>
        <v>10</v>
      </c>
      <c r="ES45" s="142">
        <v>231</v>
      </c>
      <c r="ET45" s="135">
        <f>IFERROR(ROUND(ES45/BZ45*100,0),0)</f>
        <v>50</v>
      </c>
      <c r="EU45" s="135" t="str">
        <f>IF(AND(ET45&lt;=100,ET45&gt;90),"50",IF(AND(ET45&lt;=90,ET45&gt;80),"45",IF(AND(ET45&lt;=80,ET45&gt;70),"40",IF(AND(ET45&lt;=70,ET45&gt;60),"35",IF(AND(ET45&lt;=60,ET45&gt;50),"30",IF(AND(ET45&lt;=50,ET45&gt;40),"25",IF(AND(ET45&lt;=40,ET45&gt;30),"20",IF(AND(ET45&lt;=30,ET45&gt;20),"15",IF(AND(ET45&lt;=20,ET45&gt;10),"10",IF(AND(ET45&lt;=10,ET45&gt;5),"5",IF(AND(ET45&lt;=5,ET45&gt;0),"1",IF(AND(ET45&lt;=0,ET45&lt;0),"0"))))))))))))</f>
        <v>25</v>
      </c>
      <c r="EV45" s="142">
        <v>284</v>
      </c>
      <c r="EW45" s="135">
        <f>IFERROR(ROUND(EV45/(BW45+BY45)*100,0),0)</f>
        <v>58</v>
      </c>
      <c r="EX45" s="135" t="str">
        <f>IF(AND(EW45&lt;=100,EW45&gt;90),"50",IF(AND(EW45&lt;=90,EW45&gt;80),"45",IF(AND(EW45&lt;=80,EW45&gt;70),"40",IF(AND(EW45&lt;=70,EW45&gt;60),"35",IF(AND(EW45&lt;=60,EW45&gt;50),"30",IF(AND(EW45&lt;=50,EW45&gt;40),"25",IF(AND(EW45&lt;=40,EW45&gt;30),"20",IF(AND(EW45&lt;=30,EW45&gt;20),"15",IF(AND(EW45&lt;=20,EW45&gt;10),"10",IF(AND(EW45&lt;=10,EW45&gt;5),"5",IF(AND(EW45&lt;5,EW45&gt;0),"0")))))))))))</f>
        <v>30</v>
      </c>
      <c r="EY45" s="142">
        <v>2</v>
      </c>
      <c r="EZ45" s="130" t="str">
        <f>IF(AND(EY45&gt;=5,EY45&gt;=5),"30",IF(AND(EY45&lt;=4,EY45&gt;1),"20",IF(AND(EY45&lt;=1,EY45&gt;0),"10",IF(AND(EY45=0,EY45=0),"0"))))</f>
        <v>20</v>
      </c>
      <c r="FA45" s="142">
        <v>67</v>
      </c>
      <c r="FB45" s="130" t="str">
        <f>IF(AND(FA45&lt;=100,FA45&gt;80),"30",IF(AND(FA45&lt;=80,FA45&gt;60),"20",IF(AND(FA45&lt;=60,FA45&gt;40),"15",IF(AND(FA45&lt;=40,FA45&gt;20),"10",IF(AND(FA45&lt;=20,FA45&gt;=0),"0")))))</f>
        <v>20</v>
      </c>
      <c r="FC45" s="142">
        <v>45</v>
      </c>
      <c r="FD45" s="130" t="str">
        <f>IF(AND(FC45&lt;=100,FC45&gt;80),"30",IF(AND(FC45&lt;=80,FC45&gt;60),"20",IF(AND(FC45&lt;=60,FC45&gt;40),"15",IF(AND(FC45&lt;=40,FC45&gt;20),"10",IF(AND(FC45&lt;=20,FC45&gt;5),"5",IF(AND(FC45&lt;=5,FC45&gt;=0),"0"))))))</f>
        <v>15</v>
      </c>
      <c r="FE45" s="130">
        <f>EJ45+EL45+EO45</f>
        <v>55</v>
      </c>
      <c r="FF45" s="130">
        <f>ER45+EU45+EX45+EZ45+FB45+FD45</f>
        <v>120</v>
      </c>
      <c r="FG45" s="130">
        <f>FF45+FE45</f>
        <v>175</v>
      </c>
      <c r="FH45" s="143">
        <f>EF45+FG45</f>
        <v>360</v>
      </c>
      <c r="FI45" s="90"/>
      <c r="FJ45" s="86"/>
    </row>
    <row r="46" spans="1:166" ht="15.6" customHeight="1" x14ac:dyDescent="0.3">
      <c r="A46" s="43">
        <v>43</v>
      </c>
      <c r="B46" s="43" t="s">
        <v>122</v>
      </c>
      <c r="C46" s="87" t="s">
        <v>247</v>
      </c>
      <c r="D46" s="130">
        <v>27</v>
      </c>
      <c r="E46" s="130">
        <v>131</v>
      </c>
      <c r="F46" s="130">
        <v>471</v>
      </c>
      <c r="G46" s="131">
        <v>220</v>
      </c>
      <c r="H46" s="131">
        <v>190</v>
      </c>
      <c r="I46" s="130">
        <v>291</v>
      </c>
      <c r="J46" s="131">
        <v>27</v>
      </c>
      <c r="K46" s="131">
        <v>143</v>
      </c>
      <c r="L46" s="131">
        <v>277</v>
      </c>
      <c r="M46" s="131">
        <v>372</v>
      </c>
      <c r="N46" s="131">
        <v>492</v>
      </c>
      <c r="O46" s="131">
        <v>39</v>
      </c>
      <c r="P46" s="132" t="s">
        <v>248</v>
      </c>
      <c r="Q46" s="133">
        <v>26</v>
      </c>
      <c r="R46" s="133">
        <v>143</v>
      </c>
      <c r="S46" s="133">
        <v>116</v>
      </c>
      <c r="T46" s="133">
        <v>27</v>
      </c>
      <c r="U46" s="133">
        <v>46</v>
      </c>
      <c r="V46" s="133">
        <v>42</v>
      </c>
      <c r="W46" s="133">
        <v>69</v>
      </c>
      <c r="X46" s="144" t="s">
        <v>249</v>
      </c>
      <c r="Y46" s="134">
        <v>27</v>
      </c>
      <c r="Z46" s="134">
        <v>131</v>
      </c>
      <c r="AA46" s="134"/>
      <c r="AB46" s="134"/>
      <c r="AC46" s="134"/>
      <c r="AD46" s="134"/>
      <c r="AE46" s="134">
        <v>648</v>
      </c>
      <c r="AF46" s="134"/>
      <c r="AG46" s="134"/>
      <c r="AH46" s="134">
        <v>48</v>
      </c>
      <c r="AI46" s="134"/>
      <c r="AJ46" s="134"/>
      <c r="AK46" s="134"/>
      <c r="AL46" s="135">
        <v>143</v>
      </c>
      <c r="AM46" s="135">
        <v>27</v>
      </c>
      <c r="AN46" s="135">
        <v>116</v>
      </c>
      <c r="AO46" s="135">
        <f>AP46+AQ46</f>
        <v>531</v>
      </c>
      <c r="AP46" s="135">
        <v>277</v>
      </c>
      <c r="AQ46" s="135">
        <v>254</v>
      </c>
      <c r="AR46" s="135">
        <v>182</v>
      </c>
      <c r="AS46" s="135">
        <v>49</v>
      </c>
      <c r="AT46" s="135">
        <v>133</v>
      </c>
      <c r="AU46" s="136" t="s">
        <v>250</v>
      </c>
      <c r="AV46" s="135">
        <v>109</v>
      </c>
      <c r="AW46" s="135">
        <v>109</v>
      </c>
      <c r="AX46" s="135">
        <v>109</v>
      </c>
      <c r="AY46" s="135">
        <v>332</v>
      </c>
      <c r="AZ46" s="135">
        <v>291</v>
      </c>
      <c r="BA46" s="135">
        <v>332</v>
      </c>
      <c r="BB46" s="135">
        <v>9</v>
      </c>
      <c r="BC46" s="135">
        <v>9</v>
      </c>
      <c r="BD46" s="135">
        <v>9</v>
      </c>
      <c r="BE46" s="135">
        <v>19</v>
      </c>
      <c r="BF46" s="135">
        <v>18</v>
      </c>
      <c r="BG46" s="135">
        <v>19</v>
      </c>
      <c r="BH46" s="135">
        <v>11</v>
      </c>
      <c r="BI46" s="135">
        <v>11</v>
      </c>
      <c r="BJ46" s="135">
        <v>11</v>
      </c>
      <c r="BK46" s="135">
        <v>541</v>
      </c>
      <c r="BL46" s="135">
        <v>154</v>
      </c>
      <c r="BM46" s="135">
        <v>523</v>
      </c>
      <c r="BN46" s="135">
        <v>82</v>
      </c>
      <c r="BO46" s="135">
        <v>47</v>
      </c>
      <c r="BP46" s="135">
        <v>76</v>
      </c>
      <c r="BQ46" s="142">
        <v>1</v>
      </c>
      <c r="BR46" s="145">
        <v>1</v>
      </c>
      <c r="BS46" s="145">
        <v>1</v>
      </c>
      <c r="BT46" s="145">
        <v>1</v>
      </c>
      <c r="BU46" s="145">
        <v>1</v>
      </c>
      <c r="BV46" s="145">
        <v>1</v>
      </c>
      <c r="BW46" s="130">
        <f>Y46</f>
        <v>27</v>
      </c>
      <c r="BX46" s="130">
        <f>Z46</f>
        <v>131</v>
      </c>
      <c r="BY46" s="130">
        <f>BX46</f>
        <v>131</v>
      </c>
      <c r="BZ46" s="130">
        <f>BX46</f>
        <v>131</v>
      </c>
      <c r="CA46" s="130">
        <f>AM46</f>
        <v>27</v>
      </c>
      <c r="CB46" s="130">
        <f>AE46</f>
        <v>648</v>
      </c>
      <c r="CC46" s="130">
        <f>CB46</f>
        <v>648</v>
      </c>
      <c r="CD46" s="130">
        <f>CB46</f>
        <v>648</v>
      </c>
      <c r="CE46" s="130">
        <f>AH46</f>
        <v>48</v>
      </c>
      <c r="CF46" s="130">
        <f>CE46</f>
        <v>48</v>
      </c>
      <c r="CG46" s="130">
        <f>CE46</f>
        <v>48</v>
      </c>
      <c r="CH46" s="130">
        <f>IFERROR(AV46+AY46+BB46+BE46+BH46+BK46+BN46+BQ46+BT46,0)</f>
        <v>1105</v>
      </c>
      <c r="CI46" s="130">
        <f>IFERROR(AW46+AZ46+BC46+BF46+BI46+BL46+BO46+BR46+BU46,0)</f>
        <v>641</v>
      </c>
      <c r="CJ46" s="130">
        <f>IFERROR(AX46+BA46+BD46+BG46+BJ46+BM46+BP46+BS46+BV46,0)</f>
        <v>1081</v>
      </c>
      <c r="CK46" s="135">
        <v>96</v>
      </c>
      <c r="CL46" s="135">
        <v>1121</v>
      </c>
      <c r="CM46" s="135">
        <v>12</v>
      </c>
      <c r="CN46" s="135">
        <v>1122</v>
      </c>
      <c r="CO46" s="135">
        <v>3106</v>
      </c>
      <c r="CP46" s="135">
        <v>21677</v>
      </c>
      <c r="CQ46" s="135">
        <v>3891</v>
      </c>
      <c r="CR46" s="135">
        <v>5483</v>
      </c>
      <c r="CS46" s="135">
        <v>16134</v>
      </c>
      <c r="CT46" s="135">
        <v>16599</v>
      </c>
      <c r="CU46" s="139">
        <v>1095</v>
      </c>
      <c r="CV46" s="140">
        <v>2490</v>
      </c>
      <c r="CW46" s="135">
        <f>ROUND(IFERROR(D46/BW46,0)*100,0)</f>
        <v>100</v>
      </c>
      <c r="CX46" s="130">
        <f>IF(CW46=100,10,-50)</f>
        <v>10</v>
      </c>
      <c r="CY46" s="135">
        <f>ROUND(IFERROR(E46/BZ46,0)*100,0)</f>
        <v>100</v>
      </c>
      <c r="CZ46" s="130" t="str">
        <f>IF((CY46=100),"30",IF(AND(CY46&lt;=99,CY46&gt;90),"20",IF(AND(CY46&lt;=90,CY46&gt;80),"10","-30")))</f>
        <v>30</v>
      </c>
      <c r="DA46" s="135">
        <f>ROUND(IFERROR(F46/(CD46+CG46),0)*100,0)</f>
        <v>68</v>
      </c>
      <c r="DB46" s="130" t="str">
        <f>IF(AND(DA46&lt;=100,DA46&gt;90),"30",IF(AND(DA46&lt;=90,DA46&gt;80),"20",IF(AND(DA46&lt;=80,DA46&gt;70),"15",IF(AND(DA46&lt;=70,DA46&gt;60),"10",IF(AND(DA46&lt;=60,DA46&gt;50),"5","0")))))</f>
        <v>10</v>
      </c>
      <c r="DC46" s="135">
        <f>ROUND(IFERROR(G46/CJ46,0)*100,0)</f>
        <v>20</v>
      </c>
      <c r="DD46" s="135" t="str">
        <f>IF(AND(DC46&lt;=100,DC46&gt;60),"30",IF(AND(DC46&lt;=60,DC46&gt;40),"20",IF(AND(DC46&lt;=40,DC46&gt;30),"15",IF(AND(DC46&lt;=30,DC46&gt;20),"10",IF(AND(DC46&lt;=20,DC46&gt;10),"5",IF(DC46=0,-30,0))))))</f>
        <v>5</v>
      </c>
      <c r="DE46" s="135">
        <f>ROUND(IFERROR(CK46/CL46*100,0),0)</f>
        <v>9</v>
      </c>
      <c r="DF46" s="130" t="str">
        <f>IF(AND(DE46&lt;=100,DE46&gt;60),"20",IF(AND(DE46&lt;=60,DE46&gt;40),"15",IF(AND(DE46&lt;=40,DE46&gt;20),"10",IF(AND(DE46&lt;=20,DE46&gt;10),"5","0"))))</f>
        <v>0</v>
      </c>
      <c r="DG46" s="135">
        <f>ROUND(IFERROR(CM46/CN46*100,0),0)</f>
        <v>1</v>
      </c>
      <c r="DH46" s="130" t="str">
        <f>IF(AND(DG46&lt;=100,DG46&gt;60),"20",IF(AND(DG46&lt;=60,DG46&gt;40),"15",IF(AND(DG46&lt;=40,DG46&gt;20),"10",IF(AND(DG46&lt;=20,DG46&gt;10),"5","0"))))</f>
        <v>0</v>
      </c>
      <c r="DI46" s="135">
        <f>ROUND(IFERROR(CO46/CP46*100,0),0)</f>
        <v>14</v>
      </c>
      <c r="DJ46" s="130" t="str">
        <f>IF(AND(DI46&lt;=100,DI46&gt;60),"20",IF(AND(DI46&lt;=60,DI46&gt;40),"15",IF(AND(DI46&lt;=40,DI46&gt;20),"10",IF(AND(DI46&lt;=20,DI46&gt;10),"5","0"))))</f>
        <v>5</v>
      </c>
      <c r="DK46" s="135">
        <f>ROUND(IFERROR(CQ46/(CQ46+CR46)*100,0),0)</f>
        <v>42</v>
      </c>
      <c r="DL46" s="130" t="str">
        <f>IF(AND(DK46&lt;=100,DK46&gt;60),"20",IF(AND(DK46&lt;=60,DK46&gt;40),"15",IF(AND(DK46&lt;=40,DK46&gt;20),"10",IF(AND(DK46&lt;=20,DK46&gt;10),"5","0"))))</f>
        <v>15</v>
      </c>
      <c r="DM46" s="135">
        <f>ROUND(IFERROR(I46/(BW46+BY46+CC46+CF46+CI46),0)*100,0)</f>
        <v>19</v>
      </c>
      <c r="DN46" s="130" t="str">
        <f>IF(AND(DM46&lt;=100,DM46&gt;80),"50",IF(AND(DM46&lt;=80,DM46&gt;60),"40",IF(AND(DM46&lt;=60,DM46&gt;40),"30",IF(AND(DM46&lt;=40,DM46&gt;20),"20",IF(AND(DM46&lt;=20,DM46&gt;10),"10",IF(AND(DM46&lt;=10,DM46&gt;=5),"5","0"))))))</f>
        <v>10</v>
      </c>
      <c r="DO46" s="135">
        <f>ROUND(IFERROR(CS46/CT46,0)*100,0)</f>
        <v>97</v>
      </c>
      <c r="DP46" s="130" t="str">
        <f>IF(AND(DO46&lt;=100,DO46&gt;80),"30",IF(AND(DO46&lt;=80,DO46&gt;60),"20",IF(AND(DO46&lt;=60,DO46&gt;50),"15",IF(AND(DO46&lt;=50,DO46&gt;40),"10","0"))))</f>
        <v>30</v>
      </c>
      <c r="DQ46" s="130">
        <f>ROUND(IFERROR(CU46/CV46,0)*100,0)</f>
        <v>44</v>
      </c>
      <c r="DR46" s="130" t="str">
        <f>IF(AND(DQ46&lt;=100,DQ46&gt;80),"30",IF(AND(DQ46&lt;=80,DQ46&gt;60),"20",IF(AND(DQ46&lt;=60,DQ46&gt;40),"15",IF(AND(DQ46&lt;=40,DQ46&gt;20),"10","0"))))</f>
        <v>15</v>
      </c>
      <c r="DS46" s="130">
        <f>CX46+CZ46+DB46+DD46+DF46+DH46+DJ46+DL46+DN46+DP46+DR46</f>
        <v>130</v>
      </c>
      <c r="DT46" s="130">
        <v>16983</v>
      </c>
      <c r="DU46" s="130">
        <v>0</v>
      </c>
      <c r="DV46" s="130">
        <v>119684</v>
      </c>
      <c r="DW46" s="130">
        <v>0</v>
      </c>
      <c r="DX46" s="130">
        <v>11270</v>
      </c>
      <c r="DY46" s="130">
        <f>ROUND(IFERROR((DT46+DU46+DX46)/(DV46+DT46+DW46),0)*100,0)</f>
        <v>21</v>
      </c>
      <c r="DZ46" s="130" t="str">
        <f>IF(AND(DY46&lt;=100,DY46&gt;90),"50",IF(AND(DY46&lt;=90,DY46&gt;80),"45",IF(AND(DY46&lt;=80,DY46&gt;70),"40",IF(AND(DY46&lt;=70,DY46&gt;60),"35",IF(AND(DY46&lt;=60,DY46&gt;50),"30",IF(AND(DY46&lt;=50,DY46&gt;40),"25",IF(AND(DY46&lt;=40,DY46&gt;30),"20",IF(AND(DY46&lt;=30,DY46&gt;20),"15",IF(AND(DY46&lt;=20,DY46&gt;10),"10",IF(AND(DY46&lt;=10,DY46&gt;5),"5","0"))))))))))</f>
        <v>15</v>
      </c>
      <c r="EA46" s="130">
        <v>100</v>
      </c>
      <c r="EB46" s="130" t="str">
        <f>IF(EA46=100,"20","0")</f>
        <v>20</v>
      </c>
      <c r="EC46" s="130">
        <v>50</v>
      </c>
      <c r="ED46" s="130" t="str">
        <f>IF(AND(EC46&lt;=100,EC46&gt;80),"20",IF(AND(EC46&lt;=80,EC46&gt;60),"15",IF(AND(EC46&lt;=60,EC46&gt;40),"10","0")))</f>
        <v>10</v>
      </c>
      <c r="EE46" s="130">
        <f>DZ46+EB46+ED46</f>
        <v>45</v>
      </c>
      <c r="EF46" s="130">
        <f>EE46+DS46</f>
        <v>175</v>
      </c>
      <c r="EG46" s="142">
        <v>48556</v>
      </c>
      <c r="EH46" s="146">
        <v>851365</v>
      </c>
      <c r="EI46" s="141">
        <f>ROUND(EG46/EH46*100000,0)</f>
        <v>5703</v>
      </c>
      <c r="EJ46" s="141" t="str">
        <f>IF(AND(EI46&gt;=4001,EI46&gt;=4001),"30",IF(AND(EI46&lt;=4000,EI46&gt;=3001),"20",IF(AND(EI46&lt;=3000,EI46&gt;=2001),"10",IF(AND(EI46&lt;=2000,EI46&gt;=1001),"5",IF(AND(EI46&lt;=1000,EI46&gt;=0),"0")))))</f>
        <v>30</v>
      </c>
      <c r="EK46" s="145">
        <v>10</v>
      </c>
      <c r="EL46" s="135" t="str">
        <f>IF(AND(EK46&gt;=5,EK46&gt;=5),"30",IF(AND(EK46&lt;=4,EK46&gt;=3),"20",IF(AND(EK46&lt;=2,EK46&gt;=1),"10",IF(AND(EK46=0,EK46=0),"0"))))</f>
        <v>30</v>
      </c>
      <c r="EM46" s="138">
        <v>10</v>
      </c>
      <c r="EN46" s="135">
        <f>IFERROR(ROUND(EM46/BZ46*100,0),0)</f>
        <v>8</v>
      </c>
      <c r="EO46" s="135" t="str">
        <f>IF(AND(EN46&lt;=100, EN46&gt;80),"30",IF(AND(EN46&lt;=80, EN46&gt;60),"20",IF(AND(EN46&lt;=60, EN46&gt;40),"15",IF(AND(EN46&lt;=40, EN46&gt;20),"10",IF(AND(EN46&lt;=20, EN46&gt;5),"5",IF(AND(EN46&lt;=5, EN46&gt;=0),"0"))))))</f>
        <v>5</v>
      </c>
      <c r="EP46" s="142">
        <v>27</v>
      </c>
      <c r="EQ46" s="135">
        <f>IFERROR(ROUND(EP46/BW46*100,0),0)</f>
        <v>100</v>
      </c>
      <c r="ER46" s="135">
        <f>IF(EQ46=100,10,-50)</f>
        <v>10</v>
      </c>
      <c r="ES46" s="142">
        <v>59</v>
      </c>
      <c r="ET46" s="135">
        <f>IFERROR(ROUND(ES46/BZ46*100,0),0)</f>
        <v>45</v>
      </c>
      <c r="EU46" s="135" t="str">
        <f>IF(AND(ET46&lt;=100,ET46&gt;90),"50",IF(AND(ET46&lt;=90,ET46&gt;80),"45",IF(AND(ET46&lt;=80,ET46&gt;70),"40",IF(AND(ET46&lt;=70,ET46&gt;60),"35",IF(AND(ET46&lt;=60,ET46&gt;50),"30",IF(AND(ET46&lt;=50,ET46&gt;40),"25",IF(AND(ET46&lt;=40,ET46&gt;30),"20",IF(AND(ET46&lt;=30,ET46&gt;20),"15",IF(AND(ET46&lt;=20,ET46&gt;10),"10",IF(AND(ET46&lt;=10,ET46&gt;5),"5",IF(AND(ET46&lt;=5,ET46&gt;0),"1",IF(AND(ET46&lt;=0,ET46&lt;0),"0"))))))))))))</f>
        <v>25</v>
      </c>
      <c r="EV46" s="142">
        <v>84</v>
      </c>
      <c r="EW46" s="135">
        <f>IFERROR(ROUND(EV46/(BW46+BY46)*100,0),0)</f>
        <v>53</v>
      </c>
      <c r="EX46" s="135" t="str">
        <f>IF(AND(EW46&lt;=100,EW46&gt;90),"50",IF(AND(EW46&lt;=90,EW46&gt;80),"45",IF(AND(EW46&lt;=80,EW46&gt;70),"40",IF(AND(EW46&lt;=70,EW46&gt;60),"35",IF(AND(EW46&lt;=60,EW46&gt;50),"30",IF(AND(EW46&lt;=50,EW46&gt;40),"25",IF(AND(EW46&lt;=40,EW46&gt;30),"20",IF(AND(EW46&lt;=30,EW46&gt;20),"15",IF(AND(EW46&lt;=20,EW46&gt;10),"10",IF(AND(EW46&lt;=10,EW46&gt;5),"5",IF(AND(EW46&lt;5,EW46&gt;0),"0")))))))))))</f>
        <v>30</v>
      </c>
      <c r="EY46" s="142">
        <v>0</v>
      </c>
      <c r="EZ46" s="130" t="str">
        <f>IF(AND(EY46&gt;=5,EY46&gt;=5),"30",IF(AND(EY46&lt;=4,EY46&gt;1),"20",IF(AND(EY46&lt;=1,EY46&gt;0),"10",IF(AND(EY46=0,EY46=0),"0"))))</f>
        <v>0</v>
      </c>
      <c r="FA46" s="142">
        <v>0</v>
      </c>
      <c r="FB46" s="130" t="str">
        <f>IF(AND(FA46&lt;=100,FA46&gt;80),"30",IF(AND(FA46&lt;=80,FA46&gt;60),"20",IF(AND(FA46&lt;=60,FA46&gt;40),"15",IF(AND(FA46&lt;=40,FA46&gt;20),"10",IF(AND(FA46&lt;=20,FA46&gt;=0),"0")))))</f>
        <v>0</v>
      </c>
      <c r="FC46" s="142">
        <v>3</v>
      </c>
      <c r="FD46" s="130" t="str">
        <f>IF(AND(FC46&lt;=100,FC46&gt;80),"30",IF(AND(FC46&lt;=80,FC46&gt;60),"20",IF(AND(FC46&lt;=60,FC46&gt;40),"15",IF(AND(FC46&lt;=40,FC46&gt;20),"10",IF(AND(FC46&lt;=20,FC46&gt;5),"5",IF(AND(FC46&lt;=5,FC46&gt;=0),"0"))))))</f>
        <v>0</v>
      </c>
      <c r="FE46" s="130">
        <f>EJ46+EL46+EO46</f>
        <v>65</v>
      </c>
      <c r="FF46" s="130">
        <f>ER46+EU46+EX46+EZ46+FB46+FD46</f>
        <v>65</v>
      </c>
      <c r="FG46" s="130">
        <f>FF46+FE46</f>
        <v>130</v>
      </c>
      <c r="FH46" s="143">
        <f>EF46+FG46</f>
        <v>305</v>
      </c>
      <c r="FI46" s="90"/>
      <c r="FJ46" s="86"/>
    </row>
    <row r="47" spans="1:166" ht="15.6" customHeight="1" x14ac:dyDescent="0.3">
      <c r="A47" s="43">
        <v>44</v>
      </c>
      <c r="B47" s="43" t="s">
        <v>180</v>
      </c>
      <c r="C47" s="87" t="s">
        <v>251</v>
      </c>
      <c r="D47" s="130">
        <v>26</v>
      </c>
      <c r="E47" s="130">
        <v>132</v>
      </c>
      <c r="F47" s="130">
        <v>370</v>
      </c>
      <c r="G47" s="131">
        <v>158</v>
      </c>
      <c r="H47" s="131">
        <v>116</v>
      </c>
      <c r="I47" s="130">
        <v>655</v>
      </c>
      <c r="J47" s="131">
        <v>25</v>
      </c>
      <c r="K47" s="131">
        <v>132</v>
      </c>
      <c r="L47" s="131">
        <v>266</v>
      </c>
      <c r="M47" s="131">
        <v>24</v>
      </c>
      <c r="N47" s="131">
        <v>34</v>
      </c>
      <c r="O47" s="131">
        <v>28</v>
      </c>
      <c r="P47" s="132" t="s">
        <v>252</v>
      </c>
      <c r="Q47" s="133">
        <v>23</v>
      </c>
      <c r="R47" s="133">
        <v>13</v>
      </c>
      <c r="S47" s="133">
        <v>13</v>
      </c>
      <c r="T47" s="133">
        <v>0</v>
      </c>
      <c r="U47" s="133">
        <v>25</v>
      </c>
      <c r="V47" s="133">
        <v>38</v>
      </c>
      <c r="W47" s="133">
        <v>0</v>
      </c>
      <c r="X47" s="144" t="s">
        <v>425</v>
      </c>
      <c r="Y47" s="134">
        <v>26</v>
      </c>
      <c r="Z47" s="134"/>
      <c r="AA47" s="134"/>
      <c r="AB47" s="134"/>
      <c r="AC47" s="134"/>
      <c r="AD47" s="134"/>
      <c r="AE47" s="134">
        <v>335</v>
      </c>
      <c r="AF47" s="134">
        <v>333</v>
      </c>
      <c r="AG47" s="134">
        <v>335</v>
      </c>
      <c r="AH47" s="134">
        <v>56</v>
      </c>
      <c r="AI47" s="134"/>
      <c r="AJ47" s="134"/>
      <c r="AK47" s="134"/>
      <c r="AL47" s="135">
        <v>132</v>
      </c>
      <c r="AM47" s="135">
        <v>13</v>
      </c>
      <c r="AN47" s="135">
        <v>119</v>
      </c>
      <c r="AO47" s="135">
        <f>AP47+AQ47</f>
        <v>291</v>
      </c>
      <c r="AP47" s="135">
        <v>24</v>
      </c>
      <c r="AQ47" s="135">
        <v>267</v>
      </c>
      <c r="AR47" s="135">
        <v>199</v>
      </c>
      <c r="AS47" s="135">
        <v>34</v>
      </c>
      <c r="AT47" s="135">
        <v>165</v>
      </c>
      <c r="AU47" s="136" t="s">
        <v>253</v>
      </c>
      <c r="AV47" s="135">
        <v>47</v>
      </c>
      <c r="AW47" s="135">
        <v>47</v>
      </c>
      <c r="AX47" s="135">
        <v>47</v>
      </c>
      <c r="AY47" s="135">
        <v>117</v>
      </c>
      <c r="AZ47" s="135">
        <v>101</v>
      </c>
      <c r="BA47" s="135">
        <v>117</v>
      </c>
      <c r="BB47" s="135">
        <v>0</v>
      </c>
      <c r="BC47" s="135">
        <v>0</v>
      </c>
      <c r="BD47" s="135">
        <v>0</v>
      </c>
      <c r="BE47" s="135">
        <v>1</v>
      </c>
      <c r="BF47" s="135">
        <v>1</v>
      </c>
      <c r="BG47" s="135">
        <v>1</v>
      </c>
      <c r="BH47" s="135">
        <v>1</v>
      </c>
      <c r="BI47" s="135">
        <v>1</v>
      </c>
      <c r="BJ47" s="135">
        <v>1</v>
      </c>
      <c r="BK47" s="135">
        <v>8</v>
      </c>
      <c r="BL47" s="135">
        <v>8</v>
      </c>
      <c r="BM47" s="135">
        <v>8</v>
      </c>
      <c r="BN47" s="135">
        <v>38</v>
      </c>
      <c r="BO47" s="135">
        <v>32</v>
      </c>
      <c r="BP47" s="135">
        <v>38</v>
      </c>
      <c r="BQ47" s="137">
        <v>1</v>
      </c>
      <c r="BR47" s="137">
        <v>1</v>
      </c>
      <c r="BS47" s="137">
        <v>1</v>
      </c>
      <c r="BT47" s="137">
        <v>1</v>
      </c>
      <c r="BU47" s="137">
        <v>1</v>
      </c>
      <c r="BV47" s="137">
        <v>1</v>
      </c>
      <c r="BW47" s="130">
        <f>Y47</f>
        <v>26</v>
      </c>
      <c r="BX47" s="130">
        <f>AL47</f>
        <v>132</v>
      </c>
      <c r="BY47" s="130">
        <f>BX47</f>
        <v>132</v>
      </c>
      <c r="BZ47" s="130">
        <f>BX47</f>
        <v>132</v>
      </c>
      <c r="CA47" s="130">
        <f>AM47</f>
        <v>13</v>
      </c>
      <c r="CB47" s="130">
        <f>AE47</f>
        <v>335</v>
      </c>
      <c r="CC47" s="130">
        <f>AF47</f>
        <v>333</v>
      </c>
      <c r="CD47" s="130">
        <f>AG47</f>
        <v>335</v>
      </c>
      <c r="CE47" s="130">
        <f>AH47</f>
        <v>56</v>
      </c>
      <c r="CF47" s="130">
        <f>CE47</f>
        <v>56</v>
      </c>
      <c r="CG47" s="130">
        <f>CE47</f>
        <v>56</v>
      </c>
      <c r="CH47" s="130">
        <f>IFERROR(AV47+AY47+BB47+BE47+BH47+BK47+BN47+BQ47+BT47,0)</f>
        <v>214</v>
      </c>
      <c r="CI47" s="130">
        <f>IFERROR(AW47+AZ47+BC47+BF47+BI47+BL47+BO47+BR47+BU47,0)</f>
        <v>192</v>
      </c>
      <c r="CJ47" s="130">
        <f>IFERROR(AX47+BA47+BD47+BG47+BJ47+BM47+BP47+BS47+BV47,0)</f>
        <v>214</v>
      </c>
      <c r="CK47" s="135">
        <v>761</v>
      </c>
      <c r="CL47" s="135">
        <v>771</v>
      </c>
      <c r="CM47" s="135">
        <v>709</v>
      </c>
      <c r="CN47" s="135">
        <v>772</v>
      </c>
      <c r="CO47" s="135">
        <v>2163</v>
      </c>
      <c r="CP47" s="135">
        <v>4971</v>
      </c>
      <c r="CQ47" s="135">
        <v>710</v>
      </c>
      <c r="CR47" s="135">
        <v>1521</v>
      </c>
      <c r="CS47" s="135">
        <v>3281</v>
      </c>
      <c r="CT47" s="135">
        <v>3928</v>
      </c>
      <c r="CU47" s="139">
        <v>211</v>
      </c>
      <c r="CV47" s="140">
        <v>460</v>
      </c>
      <c r="CW47" s="135">
        <f>ROUND(IFERROR(D47/BW47,0)*100,0)</f>
        <v>100</v>
      </c>
      <c r="CX47" s="130">
        <f>IF(CW47=100,10,-50)</f>
        <v>10</v>
      </c>
      <c r="CY47" s="135">
        <f>ROUND(IFERROR(E47/BZ47,0)*100,0)</f>
        <v>100</v>
      </c>
      <c r="CZ47" s="130" t="str">
        <f>IF((CY47=100),"30",IF(AND(CY47&lt;=99,CY47&gt;90),"20",IF(AND(CY47&lt;=90,CY47&gt;80),"10","-30")))</f>
        <v>30</v>
      </c>
      <c r="DA47" s="135">
        <f>ROUND(IFERROR(F47/(CD47+CG47),0)*100,0)</f>
        <v>95</v>
      </c>
      <c r="DB47" s="130" t="str">
        <f>IF(AND(DA47&lt;=100,DA47&gt;90),"30",IF(AND(DA47&lt;=90,DA47&gt;80),"20",IF(AND(DA47&lt;=80,DA47&gt;70),"15",IF(AND(DA47&lt;=70,DA47&gt;60),"10",IF(AND(DA47&lt;=60,DA47&gt;50),"5","0")))))</f>
        <v>30</v>
      </c>
      <c r="DC47" s="135">
        <f>ROUND(IFERROR(G47/CJ47,0)*100,0)</f>
        <v>74</v>
      </c>
      <c r="DD47" s="135" t="str">
        <f>IF(AND(DC47&lt;=100,DC47&gt;60),"30",IF(AND(DC47&lt;=60,DC47&gt;40),"20",IF(AND(DC47&lt;=40,DC47&gt;30),"15",IF(AND(DC47&lt;=30,DC47&gt;20),"10",IF(AND(DC47&lt;=20,DC47&gt;10),"5",IF(DC47=0,-30,0))))))</f>
        <v>30</v>
      </c>
      <c r="DE47" s="135">
        <f>ROUND(IFERROR(CK47/CL47*100,0),0)</f>
        <v>99</v>
      </c>
      <c r="DF47" s="130" t="str">
        <f>IF(AND(DE47&lt;=100,DE47&gt;60),"20",IF(AND(DE47&lt;=60,DE47&gt;40),"15",IF(AND(DE47&lt;=40,DE47&gt;20),"10",IF(AND(DE47&lt;=20,DE47&gt;10),"5","0"))))</f>
        <v>20</v>
      </c>
      <c r="DG47" s="135">
        <f>ROUND(IFERROR(CM47/CN47*100,0),0)</f>
        <v>92</v>
      </c>
      <c r="DH47" s="130" t="str">
        <f>IF(AND(DG47&lt;=100,DG47&gt;60),"20",IF(AND(DG47&lt;=60,DG47&gt;40),"15",IF(AND(DG47&lt;=40,DG47&gt;20),"10",IF(AND(DG47&lt;=20,DG47&gt;10),"5","0"))))</f>
        <v>20</v>
      </c>
      <c r="DI47" s="135">
        <f>ROUND(IFERROR(CO47/CP47*100,0),0)</f>
        <v>44</v>
      </c>
      <c r="DJ47" s="130" t="str">
        <f>IF(AND(DI47&lt;=100,DI47&gt;60),"20",IF(AND(DI47&lt;=60,DI47&gt;40),"15",IF(AND(DI47&lt;=40,DI47&gt;20),"10",IF(AND(DI47&lt;=20,DI47&gt;10),"5","0"))))</f>
        <v>15</v>
      </c>
      <c r="DK47" s="135">
        <f>ROUND(IFERROR(CQ47/(CQ47+CR47)*100,0),0)</f>
        <v>32</v>
      </c>
      <c r="DL47" s="130" t="str">
        <f>IF(AND(DK47&lt;=100,DK47&gt;60),"20",IF(AND(DK47&lt;=60,DK47&gt;40),"15",IF(AND(DK47&lt;=40,DK47&gt;20),"10",IF(AND(DK47&lt;=20,DK47&gt;10),"5","0"))))</f>
        <v>10</v>
      </c>
      <c r="DM47" s="135">
        <f>ROUND(IFERROR(I47/(BW47+BY47+CC47+CF47+CI47),0)*100,0)</f>
        <v>89</v>
      </c>
      <c r="DN47" s="130" t="str">
        <f>IF(AND(DM47&lt;=100,DM47&gt;80),"50",IF(AND(DM47&lt;=80,DM47&gt;60),"40",IF(AND(DM47&lt;=60,DM47&gt;40),"30",IF(AND(DM47&lt;=40,DM47&gt;20),"20",IF(AND(DM47&lt;=20,DM47&gt;10),"10",IF(AND(DM47&lt;=10,DM47&gt;=5),"5","0"))))))</f>
        <v>50</v>
      </c>
      <c r="DO47" s="135">
        <f>ROUND(IFERROR(CS47/CT47,0)*100,0)</f>
        <v>84</v>
      </c>
      <c r="DP47" s="130" t="str">
        <f>IF(AND(DO47&lt;=100,DO47&gt;80),"30",IF(AND(DO47&lt;=80,DO47&gt;60),"20",IF(AND(DO47&lt;=60,DO47&gt;50),"15",IF(AND(DO47&lt;=50,DO47&gt;40),"10","0"))))</f>
        <v>30</v>
      </c>
      <c r="DQ47" s="130">
        <f>ROUND(IFERROR(CU47/CV47,0)*100,0)</f>
        <v>46</v>
      </c>
      <c r="DR47" s="130" t="str">
        <f>IF(AND(DQ47&lt;=100,DQ47&gt;80),"30",IF(AND(DQ47&lt;=80,DQ47&gt;60),"20",IF(AND(DQ47&lt;=60,DQ47&gt;40),"15",IF(AND(DQ47&lt;=40,DQ47&gt;20),"10","0"))))</f>
        <v>15</v>
      </c>
      <c r="DS47" s="130">
        <f>CX47+CZ47+DB47+DD47+DF47+DH47+DJ47+DL47+DN47+DP47+DR47</f>
        <v>260</v>
      </c>
      <c r="DT47" s="130">
        <v>3780</v>
      </c>
      <c r="DU47" s="130">
        <v>0</v>
      </c>
      <c r="DV47" s="130">
        <v>49499</v>
      </c>
      <c r="DW47" s="130">
        <v>0</v>
      </c>
      <c r="DX47" s="130">
        <v>0</v>
      </c>
      <c r="DY47" s="130">
        <f>ROUND(IFERROR((DT47+DU47+DX47)/(DV47+DT47+DW47),0)*100,0)</f>
        <v>7</v>
      </c>
      <c r="DZ47" s="130" t="str">
        <f>IF(AND(DY47&lt;=100,DY47&gt;90),"50",IF(AND(DY47&lt;=90,DY47&gt;80),"45",IF(AND(DY47&lt;=80,DY47&gt;70),"40",IF(AND(DY47&lt;=70,DY47&gt;60),"35",IF(AND(DY47&lt;=60,DY47&gt;50),"30",IF(AND(DY47&lt;=50,DY47&gt;40),"25",IF(AND(DY47&lt;=40,DY47&gt;30),"20",IF(AND(DY47&lt;=30,DY47&gt;20),"15",IF(AND(DY47&lt;=20,DY47&gt;10),"10",IF(AND(DY47&lt;=10,DY47&gt;5),"5","0"))))))))))</f>
        <v>5</v>
      </c>
      <c r="EA47" s="130">
        <v>100</v>
      </c>
      <c r="EB47" s="130" t="str">
        <f>IF(EA47=100,"20","0")</f>
        <v>20</v>
      </c>
      <c r="EC47" s="130">
        <v>50</v>
      </c>
      <c r="ED47" s="130" t="str">
        <f>IF(AND(EC47&lt;=100,EC47&gt;80),"20",IF(AND(EC47&lt;=80,EC47&gt;60),"15",IF(AND(EC47&lt;=60,EC47&gt;40),"10","0")))</f>
        <v>10</v>
      </c>
      <c r="EE47" s="130">
        <f>DZ47+EB47+ED47</f>
        <v>35</v>
      </c>
      <c r="EF47" s="130">
        <f>EE47+DS47</f>
        <v>295</v>
      </c>
      <c r="EG47" s="142">
        <v>15149</v>
      </c>
      <c r="EH47" s="146">
        <v>701441</v>
      </c>
      <c r="EI47" s="141">
        <f>ROUND(EG47/EH47*100000,0)</f>
        <v>2160</v>
      </c>
      <c r="EJ47" s="141" t="str">
        <f>IF(AND(EI47&gt;=4001,EI47&gt;=4001),"30",IF(AND(EI47&lt;=4000,EI47&gt;=3001),"20",IF(AND(EI47&lt;=3000,EI47&gt;=2001),"10",IF(AND(EI47&lt;=2000,EI47&gt;=1001),"5",IF(AND(EI47&lt;=1000,EI47&gt;=0),"0")))))</f>
        <v>10</v>
      </c>
      <c r="EK47" s="145">
        <v>3</v>
      </c>
      <c r="EL47" s="135" t="str">
        <f>IF(AND(EK47&gt;=5,EK47&gt;=5),"30",IF(AND(EK47&lt;=4,EK47&gt;=3),"20",IF(AND(EK47&lt;=2,EK47&gt;=1),"10",IF(AND(EK47=0,EK47=0),"0"))))</f>
        <v>20</v>
      </c>
      <c r="EM47" s="138">
        <v>2</v>
      </c>
      <c r="EN47" s="135">
        <f>IFERROR(ROUND(EM47/BZ47*100,0),0)</f>
        <v>2</v>
      </c>
      <c r="EO47" s="135" t="str">
        <f>IF(AND(EN47&lt;=100, EN47&gt;80),"30",IF(AND(EN47&lt;=80, EN47&gt;60),"20",IF(AND(EN47&lt;=60, EN47&gt;40),"15",IF(AND(EN47&lt;=40, EN47&gt;20),"10",IF(AND(EN47&lt;=20, EN47&gt;5),"5",IF(AND(EN47&lt;=5, EN47&gt;=0),"0"))))))</f>
        <v>0</v>
      </c>
      <c r="EP47" s="142">
        <v>26</v>
      </c>
      <c r="EQ47" s="135">
        <f>IFERROR(ROUND(EP47/BW47*100,0),0)</f>
        <v>100</v>
      </c>
      <c r="ER47" s="135">
        <f>IF(EQ47=100,10,-50)</f>
        <v>10</v>
      </c>
      <c r="ES47" s="142">
        <v>132</v>
      </c>
      <c r="ET47" s="135">
        <f>IFERROR(ROUND(ES47/BZ47*100,0),0)</f>
        <v>100</v>
      </c>
      <c r="EU47" s="135" t="str">
        <f>IF(AND(ET47&lt;=100,ET47&gt;90),"50",IF(AND(ET47&lt;=90,ET47&gt;80),"45",IF(AND(ET47&lt;=80,ET47&gt;70),"40",IF(AND(ET47&lt;=70,ET47&gt;60),"35",IF(AND(ET47&lt;=60,ET47&gt;50),"30",IF(AND(ET47&lt;=50,ET47&gt;40),"25",IF(AND(ET47&lt;=40,ET47&gt;30),"20",IF(AND(ET47&lt;=30,ET47&gt;20),"15",IF(AND(ET47&lt;=20,ET47&gt;10),"10",IF(AND(ET47&lt;=10,ET47&gt;5),"5",IF(AND(ET47&lt;=5,ET47&gt;0),"1",IF(AND(ET47&lt;=0,ET47&lt;0),"0"))))))))))))</f>
        <v>50</v>
      </c>
      <c r="EV47" s="142">
        <v>158</v>
      </c>
      <c r="EW47" s="135">
        <f>IFERROR(ROUND(EV47/(BW47+BY47)*100,0),0)</f>
        <v>100</v>
      </c>
      <c r="EX47" s="135" t="str">
        <f>IF(AND(EW47&lt;=100,EW47&gt;90),"50",IF(AND(EW47&lt;=90,EW47&gt;80),"45",IF(AND(EW47&lt;=80,EW47&gt;70),"40",IF(AND(EW47&lt;=70,EW47&gt;60),"35",IF(AND(EW47&lt;=60,EW47&gt;50),"30",IF(AND(EW47&lt;=50,EW47&gt;40),"25",IF(AND(EW47&lt;=40,EW47&gt;30),"20",IF(AND(EW47&lt;=30,EW47&gt;20),"15",IF(AND(EW47&lt;=20,EW47&gt;10),"10",IF(AND(EW47&lt;=10,EW47&gt;5),"5",IF(AND(EW47&lt;5,EW47&gt;0),"0")))))))))))</f>
        <v>50</v>
      </c>
      <c r="EY47" s="142">
        <v>2</v>
      </c>
      <c r="EZ47" s="130" t="str">
        <f>IF(AND(EY47&gt;=5,EY47&gt;=5),"30",IF(AND(EY47&lt;=4,EY47&gt;1),"20",IF(AND(EY47&lt;=1,EY47&gt;0),"10",IF(AND(EY47=0,EY47=0),"0"))))</f>
        <v>20</v>
      </c>
      <c r="FA47" s="142">
        <v>0</v>
      </c>
      <c r="FB47" s="130" t="str">
        <f>IF(AND(FA47&lt;=100,FA47&gt;80),"30",IF(AND(FA47&lt;=80,FA47&gt;60),"20",IF(AND(FA47&lt;=60,FA47&gt;40),"15",IF(AND(FA47&lt;=40,FA47&gt;20),"10",IF(AND(FA47&lt;=20,FA47&gt;=0),"0")))))</f>
        <v>0</v>
      </c>
      <c r="FC47" s="142">
        <v>0</v>
      </c>
      <c r="FD47" s="130" t="str">
        <f>IF(AND(FC47&lt;=100,FC47&gt;80),"30",IF(AND(FC47&lt;=80,FC47&gt;60),"20",IF(AND(FC47&lt;=60,FC47&gt;40),"15",IF(AND(FC47&lt;=40,FC47&gt;20),"10",IF(AND(FC47&lt;=20,FC47&gt;5),"5",IF(AND(FC47&lt;=5,FC47&gt;=0),"0"))))))</f>
        <v>0</v>
      </c>
      <c r="FE47" s="130">
        <f>EJ47+EL47+EO47</f>
        <v>30</v>
      </c>
      <c r="FF47" s="130">
        <f>ER47+EU47+EX47+EZ47+FB47+FD47</f>
        <v>130</v>
      </c>
      <c r="FG47" s="130">
        <f>FF47+FE47</f>
        <v>160</v>
      </c>
      <c r="FH47" s="143">
        <f>EF47+FG47</f>
        <v>455</v>
      </c>
      <c r="FI47" s="90"/>
      <c r="FJ47" s="86"/>
    </row>
    <row r="48" spans="1:166" ht="15.6" customHeight="1" x14ac:dyDescent="0.3">
      <c r="A48" s="43">
        <v>45</v>
      </c>
      <c r="B48" s="43" t="s">
        <v>180</v>
      </c>
      <c r="C48" s="87" t="s">
        <v>254</v>
      </c>
      <c r="D48" s="130">
        <v>28</v>
      </c>
      <c r="E48" s="130">
        <v>100</v>
      </c>
      <c r="F48" s="130">
        <v>334</v>
      </c>
      <c r="G48" s="131">
        <v>113</v>
      </c>
      <c r="H48" s="131">
        <v>58</v>
      </c>
      <c r="I48" s="130">
        <v>563</v>
      </c>
      <c r="J48" s="131">
        <v>27</v>
      </c>
      <c r="K48" s="131">
        <v>100</v>
      </c>
      <c r="L48" s="131">
        <v>178</v>
      </c>
      <c r="M48" s="131">
        <v>129</v>
      </c>
      <c r="N48" s="131">
        <v>60</v>
      </c>
      <c r="O48" s="131">
        <v>21</v>
      </c>
      <c r="P48" s="136" t="s">
        <v>255</v>
      </c>
      <c r="Q48" s="133">
        <v>28</v>
      </c>
      <c r="R48" s="133">
        <v>12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44" t="s">
        <v>256</v>
      </c>
      <c r="Y48" s="134">
        <v>28</v>
      </c>
      <c r="Z48" s="134">
        <v>100</v>
      </c>
      <c r="AA48" s="134"/>
      <c r="AB48" s="134"/>
      <c r="AC48" s="134">
        <v>88</v>
      </c>
      <c r="AD48" s="134">
        <v>12</v>
      </c>
      <c r="AE48" s="134">
        <v>323</v>
      </c>
      <c r="AF48" s="134"/>
      <c r="AG48" s="134"/>
      <c r="AH48" s="134">
        <v>36</v>
      </c>
      <c r="AI48" s="134"/>
      <c r="AJ48" s="134"/>
      <c r="AK48" s="134">
        <v>18</v>
      </c>
      <c r="AL48" s="135">
        <v>100</v>
      </c>
      <c r="AM48" s="135">
        <v>12</v>
      </c>
      <c r="AN48" s="135">
        <v>88</v>
      </c>
      <c r="AO48" s="135">
        <f>AP48+AQ48</f>
        <v>351</v>
      </c>
      <c r="AP48" s="135">
        <v>178</v>
      </c>
      <c r="AQ48" s="135">
        <v>173</v>
      </c>
      <c r="AR48" s="135">
        <v>77</v>
      </c>
      <c r="AS48" s="135">
        <v>21</v>
      </c>
      <c r="AT48" s="135">
        <v>56</v>
      </c>
      <c r="AU48" s="136" t="s">
        <v>257</v>
      </c>
      <c r="AV48" s="135">
        <v>47</v>
      </c>
      <c r="AW48" s="135">
        <v>38</v>
      </c>
      <c r="AX48" s="135">
        <v>43</v>
      </c>
      <c r="AY48" s="135">
        <v>12</v>
      </c>
      <c r="AZ48" s="135">
        <v>12</v>
      </c>
      <c r="BA48" s="135">
        <v>12</v>
      </c>
      <c r="BB48" s="135">
        <v>6</v>
      </c>
      <c r="BC48" s="135">
        <v>6</v>
      </c>
      <c r="BD48" s="135">
        <v>6</v>
      </c>
      <c r="BE48" s="135">
        <v>12</v>
      </c>
      <c r="BF48" s="135">
        <v>12</v>
      </c>
      <c r="BG48" s="135">
        <v>12</v>
      </c>
      <c r="BH48" s="135">
        <v>13</v>
      </c>
      <c r="BI48" s="135">
        <v>13</v>
      </c>
      <c r="BJ48" s="135">
        <v>13</v>
      </c>
      <c r="BK48" s="135">
        <v>29</v>
      </c>
      <c r="BL48" s="135">
        <v>29</v>
      </c>
      <c r="BM48" s="135">
        <v>29</v>
      </c>
      <c r="BN48" s="135">
        <v>15</v>
      </c>
      <c r="BO48" s="135">
        <v>15</v>
      </c>
      <c r="BP48" s="135">
        <v>15</v>
      </c>
      <c r="BQ48" s="142">
        <v>2</v>
      </c>
      <c r="BR48" s="145">
        <v>2</v>
      </c>
      <c r="BS48" s="145">
        <v>2</v>
      </c>
      <c r="BT48" s="145">
        <v>1</v>
      </c>
      <c r="BU48" s="145">
        <v>1</v>
      </c>
      <c r="BV48" s="145">
        <v>1</v>
      </c>
      <c r="BW48" s="130">
        <f>Y48</f>
        <v>28</v>
      </c>
      <c r="BX48" s="130">
        <f>Z48</f>
        <v>100</v>
      </c>
      <c r="BY48" s="130">
        <f>BX48</f>
        <v>100</v>
      </c>
      <c r="BZ48" s="130">
        <f>BX48</f>
        <v>100</v>
      </c>
      <c r="CA48" s="130">
        <f>AD48</f>
        <v>12</v>
      </c>
      <c r="CB48" s="130">
        <f>AE48</f>
        <v>323</v>
      </c>
      <c r="CC48" s="130">
        <f>CB48</f>
        <v>323</v>
      </c>
      <c r="CD48" s="130">
        <f>CB48</f>
        <v>323</v>
      </c>
      <c r="CE48" s="130">
        <f>AH48</f>
        <v>36</v>
      </c>
      <c r="CF48" s="130">
        <f>CE48</f>
        <v>36</v>
      </c>
      <c r="CG48" s="130">
        <f>CE48</f>
        <v>36</v>
      </c>
      <c r="CH48" s="130">
        <f>IFERROR(AV48+AY48+BB48+BE48+BH48+BK48+BN48+BQ48+BT48,0)</f>
        <v>137</v>
      </c>
      <c r="CI48" s="130">
        <f>IFERROR(AW48+AZ48+BC48+BF48+BI48+BL48+BO48+BR48+BU48,0)</f>
        <v>128</v>
      </c>
      <c r="CJ48" s="130">
        <f>IFERROR(AX48+BA48+BD48+BG48+BJ48+BM48+BP48+BS48+BV48,0)</f>
        <v>133</v>
      </c>
      <c r="CK48" s="135">
        <v>53</v>
      </c>
      <c r="CL48" s="135">
        <v>584</v>
      </c>
      <c r="CM48" s="135">
        <v>412</v>
      </c>
      <c r="CN48" s="135">
        <v>585</v>
      </c>
      <c r="CO48" s="135">
        <v>465</v>
      </c>
      <c r="CP48" s="135">
        <v>3419</v>
      </c>
      <c r="CQ48" s="135">
        <v>230</v>
      </c>
      <c r="CR48" s="135">
        <v>2005</v>
      </c>
      <c r="CS48" s="135">
        <v>2535</v>
      </c>
      <c r="CT48" s="135">
        <v>2576</v>
      </c>
      <c r="CU48" s="139">
        <v>435</v>
      </c>
      <c r="CV48" s="140">
        <v>611</v>
      </c>
      <c r="CW48" s="135">
        <f>ROUND(IFERROR(D48/BW48,0)*100,0)</f>
        <v>100</v>
      </c>
      <c r="CX48" s="130">
        <f>IF(CW48=100,10,-50)</f>
        <v>10</v>
      </c>
      <c r="CY48" s="135">
        <f>ROUND(IFERROR(E48/BZ48,0)*100,0)</f>
        <v>100</v>
      </c>
      <c r="CZ48" s="130" t="str">
        <f>IF((CY48=100),"30",IF(AND(CY48&lt;=99,CY48&gt;90),"20",IF(AND(CY48&lt;=90,CY48&gt;80),"10","-30")))</f>
        <v>30</v>
      </c>
      <c r="DA48" s="135">
        <f>ROUND(IFERROR(F48/(CD48+CG48),0)*100,0)</f>
        <v>93</v>
      </c>
      <c r="DB48" s="130" t="str">
        <f>IF(AND(DA48&lt;=100,DA48&gt;90),"30",IF(AND(DA48&lt;=90,DA48&gt;80),"20",IF(AND(DA48&lt;=80,DA48&gt;70),"15",IF(AND(DA48&lt;=70,DA48&gt;60),"10",IF(AND(DA48&lt;=60,DA48&gt;50),"5","0")))))</f>
        <v>30</v>
      </c>
      <c r="DC48" s="135">
        <f>ROUND(IFERROR(G48/CJ48,0)*100,0)</f>
        <v>85</v>
      </c>
      <c r="DD48" s="135" t="str">
        <f>IF(AND(DC48&lt;=100,DC48&gt;60),"30",IF(AND(DC48&lt;=60,DC48&gt;40),"20",IF(AND(DC48&lt;=40,DC48&gt;30),"15",IF(AND(DC48&lt;=30,DC48&gt;20),"10",IF(AND(DC48&lt;=20,DC48&gt;10),"5",IF(DC48=0,-30,0))))))</f>
        <v>30</v>
      </c>
      <c r="DE48" s="135">
        <f>ROUND(IFERROR(CK48/CL48*100,0),0)</f>
        <v>9</v>
      </c>
      <c r="DF48" s="130" t="str">
        <f>IF(AND(DE48&lt;=100,DE48&gt;60),"20",IF(AND(DE48&lt;=60,DE48&gt;40),"15",IF(AND(DE48&lt;=40,DE48&gt;20),"10",IF(AND(DE48&lt;=20,DE48&gt;10),"5","0"))))</f>
        <v>0</v>
      </c>
      <c r="DG48" s="135">
        <f>ROUND(IFERROR(CM48/CN48*100,0),0)</f>
        <v>70</v>
      </c>
      <c r="DH48" s="130" t="str">
        <f>IF(AND(DG48&lt;=100,DG48&gt;60),"20",IF(AND(DG48&lt;=60,DG48&gt;40),"15",IF(AND(DG48&lt;=40,DG48&gt;20),"10",IF(AND(DG48&lt;=20,DG48&gt;10),"5","0"))))</f>
        <v>20</v>
      </c>
      <c r="DI48" s="135">
        <f>ROUND(IFERROR(CO48/CP48*100,0),0)</f>
        <v>14</v>
      </c>
      <c r="DJ48" s="130" t="str">
        <f>IF(AND(DI48&lt;=100,DI48&gt;60),"20",IF(AND(DI48&lt;=60,DI48&gt;40),"15",IF(AND(DI48&lt;=40,DI48&gt;20),"10",IF(AND(DI48&lt;=20,DI48&gt;10),"5","0"))))</f>
        <v>5</v>
      </c>
      <c r="DK48" s="135">
        <f>ROUND(IFERROR(CQ48/(CQ48+CR48)*100,0),0)</f>
        <v>10</v>
      </c>
      <c r="DL48" s="130" t="str">
        <f>IF(AND(DK48&lt;=100,DK48&gt;60),"20",IF(AND(DK48&lt;=60,DK48&gt;40),"15",IF(AND(DK48&lt;=40,DK48&gt;20),"10",IF(AND(DK48&lt;=20,DK48&gt;10),"5","0"))))</f>
        <v>0</v>
      </c>
      <c r="DM48" s="135">
        <f>ROUND(IFERROR(I48/(BW48+BY48+CC48+CF48+CI48),0)*100,0)</f>
        <v>92</v>
      </c>
      <c r="DN48" s="130" t="str">
        <f>IF(AND(DM48&lt;=100,DM48&gt;80),"50",IF(AND(DM48&lt;=80,DM48&gt;60),"40",IF(AND(DM48&lt;=60,DM48&gt;40),"30",IF(AND(DM48&lt;=40,DM48&gt;20),"20",IF(AND(DM48&lt;=20,DM48&gt;10),"10",IF(AND(DM48&lt;=10,DM48&gt;=5),"5","0"))))))</f>
        <v>50</v>
      </c>
      <c r="DO48" s="135">
        <f>ROUND(IFERROR(CS48/CT48,0)*100,0)</f>
        <v>98</v>
      </c>
      <c r="DP48" s="130" t="str">
        <f>IF(AND(DO48&lt;=100,DO48&gt;80),"30",IF(AND(DO48&lt;=80,DO48&gt;60),"20",IF(AND(DO48&lt;=60,DO48&gt;50),"15",IF(AND(DO48&lt;=50,DO48&gt;40),"10","0"))))</f>
        <v>30</v>
      </c>
      <c r="DQ48" s="130">
        <f>ROUND(IFERROR(CU48/CV48,0)*100,0)</f>
        <v>71</v>
      </c>
      <c r="DR48" s="130" t="str">
        <f>IF(AND(DQ48&lt;=100,DQ48&gt;80),"30",IF(AND(DQ48&lt;=80,DQ48&gt;60),"20",IF(AND(DQ48&lt;=60,DQ48&gt;40),"15",IF(AND(DQ48&lt;=40,DQ48&gt;20),"10","0"))))</f>
        <v>20</v>
      </c>
      <c r="DS48" s="130">
        <f>CX48+CZ48+DB48+DD48+DF48+DH48+DJ48+DL48+DN48+DP48+DR48</f>
        <v>225</v>
      </c>
      <c r="DT48" s="130">
        <v>2595</v>
      </c>
      <c r="DU48" s="130">
        <v>0</v>
      </c>
      <c r="DV48" s="130">
        <v>25645</v>
      </c>
      <c r="DW48" s="130">
        <v>0</v>
      </c>
      <c r="DX48" s="130">
        <v>0</v>
      </c>
      <c r="DY48" s="130">
        <f>ROUND(IFERROR((DT48+DU48+DX48)/(DV48+DT48+DW48),0)*100,0)</f>
        <v>9</v>
      </c>
      <c r="DZ48" s="130" t="str">
        <f>IF(AND(DY48&lt;=100,DY48&gt;90),"50",IF(AND(DY48&lt;=90,DY48&gt;80),"45",IF(AND(DY48&lt;=80,DY48&gt;70),"40",IF(AND(DY48&lt;=70,DY48&gt;60),"35",IF(AND(DY48&lt;=60,DY48&gt;50),"30",IF(AND(DY48&lt;=50,DY48&gt;40),"25",IF(AND(DY48&lt;=40,DY48&gt;30),"20",IF(AND(DY48&lt;=30,DY48&gt;20),"15",IF(AND(DY48&lt;=20,DY48&gt;10),"10",IF(AND(DY48&lt;=10,DY48&gt;5),"5","0"))))))))))</f>
        <v>5</v>
      </c>
      <c r="EA48" s="130">
        <v>100</v>
      </c>
      <c r="EB48" s="130" t="str">
        <f>IF(EA48=100,"20","0")</f>
        <v>20</v>
      </c>
      <c r="EC48" s="130">
        <v>50</v>
      </c>
      <c r="ED48" s="130" t="str">
        <f>IF(AND(EC48&lt;=100,EC48&gt;80),"20",IF(AND(EC48&lt;=80,EC48&gt;60),"15",IF(AND(EC48&lt;=60,EC48&gt;40),"10","0")))</f>
        <v>10</v>
      </c>
      <c r="EE48" s="130">
        <f>DZ48+EB48+ED48</f>
        <v>35</v>
      </c>
      <c r="EF48" s="130">
        <f>EE48+DS48</f>
        <v>260</v>
      </c>
      <c r="EG48" s="142">
        <v>12326</v>
      </c>
      <c r="EH48" s="146">
        <v>382817</v>
      </c>
      <c r="EI48" s="141">
        <f>ROUND(EG48/EH48*100000,0)</f>
        <v>3220</v>
      </c>
      <c r="EJ48" s="141" t="str">
        <f>IF(AND(EI48&gt;=4001,EI48&gt;=4001),"30",IF(AND(EI48&lt;=4000,EI48&gt;=3001),"20",IF(AND(EI48&lt;=3000,EI48&gt;=2001),"10",IF(AND(EI48&lt;=2000,EI48&gt;=1001),"5",IF(AND(EI48&lt;=1000,EI48&gt;=0),"0")))))</f>
        <v>20</v>
      </c>
      <c r="EK48" s="145">
        <v>6</v>
      </c>
      <c r="EL48" s="135" t="str">
        <f>IF(AND(EK48&gt;=5,EK48&gt;=5),"30",IF(AND(EK48&lt;=4,EK48&gt;=3),"20",IF(AND(EK48&lt;=2,EK48&gt;=1),"10",IF(AND(EK48=0,EK48=0),"0"))))</f>
        <v>30</v>
      </c>
      <c r="EM48" s="138">
        <v>98</v>
      </c>
      <c r="EN48" s="135">
        <f>IFERROR(ROUND(EM48/BZ48*100,0),0)</f>
        <v>98</v>
      </c>
      <c r="EO48" s="135" t="str">
        <f>IF(AND(EN48&lt;=100, EN48&gt;80),"30",IF(AND(EN48&lt;=80, EN48&gt;60),"20",IF(AND(EN48&lt;=60, EN48&gt;40),"15",IF(AND(EN48&lt;=40, EN48&gt;20),"10",IF(AND(EN48&lt;=20, EN48&gt;5),"5",IF(AND(EN48&lt;=5, EN48&gt;=0),"0"))))))</f>
        <v>30</v>
      </c>
      <c r="EP48" s="142">
        <v>28</v>
      </c>
      <c r="EQ48" s="135">
        <f>IFERROR(ROUND(EP48/BW48*100,0),0)</f>
        <v>100</v>
      </c>
      <c r="ER48" s="135">
        <f>IF(EQ48=100,10,-50)</f>
        <v>10</v>
      </c>
      <c r="ES48" s="142">
        <v>100</v>
      </c>
      <c r="ET48" s="135">
        <f>IFERROR(ROUND(ES48/BZ48*100,0),0)</f>
        <v>100</v>
      </c>
      <c r="EU48" s="135" t="str">
        <f>IF(AND(ET48&lt;=100,ET48&gt;90),"50",IF(AND(ET48&lt;=90,ET48&gt;80),"45",IF(AND(ET48&lt;=80,ET48&gt;70),"40",IF(AND(ET48&lt;=70,ET48&gt;60),"35",IF(AND(ET48&lt;=60,ET48&gt;50),"30",IF(AND(ET48&lt;=50,ET48&gt;40),"25",IF(AND(ET48&lt;=40,ET48&gt;30),"20",IF(AND(ET48&lt;=30,ET48&gt;20),"15",IF(AND(ET48&lt;=20,ET48&gt;10),"10",IF(AND(ET48&lt;=10,ET48&gt;5),"5",IF(AND(ET48&lt;=5,ET48&gt;0),"1",IF(AND(ET48&lt;=0,ET48&lt;0),"0"))))))))))))</f>
        <v>50</v>
      </c>
      <c r="EV48" s="142">
        <v>128</v>
      </c>
      <c r="EW48" s="135">
        <f>IFERROR(ROUND(EV48/(BW48+BY48)*100,0),0)</f>
        <v>100</v>
      </c>
      <c r="EX48" s="135" t="str">
        <f>IF(AND(EW48&lt;=100,EW48&gt;90),"50",IF(AND(EW48&lt;=90,EW48&gt;80),"45",IF(AND(EW48&lt;=80,EW48&gt;70),"40",IF(AND(EW48&lt;=70,EW48&gt;60),"35",IF(AND(EW48&lt;=60,EW48&gt;50),"30",IF(AND(EW48&lt;=50,EW48&gt;40),"25",IF(AND(EW48&lt;=40,EW48&gt;30),"20",IF(AND(EW48&lt;=30,EW48&gt;20),"15",IF(AND(EW48&lt;=20,EW48&gt;10),"10",IF(AND(EW48&lt;=10,EW48&gt;5),"5",IF(AND(EW48&lt;5,EW48&gt;0),"0")))))))))))</f>
        <v>50</v>
      </c>
      <c r="EY48" s="142">
        <v>0</v>
      </c>
      <c r="EZ48" s="130" t="str">
        <f>IF(AND(EY48&gt;=5,EY48&gt;=5),"30",IF(AND(EY48&lt;=4,EY48&gt;1),"20",IF(AND(EY48&lt;=1,EY48&gt;0),"10",IF(AND(EY48=0,EY48=0),"0"))))</f>
        <v>0</v>
      </c>
      <c r="FA48" s="142">
        <v>0</v>
      </c>
      <c r="FB48" s="130" t="str">
        <f>IF(AND(FA48&lt;=100,FA48&gt;80),"30",IF(AND(FA48&lt;=80,FA48&gt;60),"20",IF(AND(FA48&lt;=60,FA48&gt;40),"15",IF(AND(FA48&lt;=40,FA48&gt;20),"10",IF(AND(FA48&lt;=20,FA48&gt;=0),"0")))))</f>
        <v>0</v>
      </c>
      <c r="FC48" s="142">
        <v>0</v>
      </c>
      <c r="FD48" s="130" t="str">
        <f>IF(AND(FC48&lt;=100,FC48&gt;80),"30",IF(AND(FC48&lt;=80,FC48&gt;60),"20",IF(AND(FC48&lt;=60,FC48&gt;40),"15",IF(AND(FC48&lt;=40,FC48&gt;20),"10",IF(AND(FC48&lt;=20,FC48&gt;5),"5",IF(AND(FC48&lt;=5,FC48&gt;=0),"0"))))))</f>
        <v>0</v>
      </c>
      <c r="FE48" s="130">
        <f>EJ48+EL48+EO48</f>
        <v>80</v>
      </c>
      <c r="FF48" s="130">
        <f>ER48+EU48+EX48+EZ48+FB48+FD48</f>
        <v>110</v>
      </c>
      <c r="FG48" s="130">
        <f>FF48+FE48</f>
        <v>190</v>
      </c>
      <c r="FH48" s="143">
        <f>EF48+FG48</f>
        <v>450</v>
      </c>
      <c r="FI48" s="90"/>
      <c r="FJ48" s="86"/>
    </row>
    <row r="49" spans="1:166" ht="15.6" customHeight="1" x14ac:dyDescent="0.3">
      <c r="A49" s="43">
        <v>46</v>
      </c>
      <c r="B49" s="43" t="s">
        <v>161</v>
      </c>
      <c r="C49" s="87" t="s">
        <v>258</v>
      </c>
      <c r="D49" s="130">
        <v>34</v>
      </c>
      <c r="E49" s="130">
        <v>544</v>
      </c>
      <c r="F49" s="130">
        <v>1738</v>
      </c>
      <c r="G49" s="131">
        <v>947</v>
      </c>
      <c r="H49" s="131">
        <v>941</v>
      </c>
      <c r="I49" s="130">
        <v>2482</v>
      </c>
      <c r="J49" s="131">
        <v>33</v>
      </c>
      <c r="K49" s="131">
        <v>571</v>
      </c>
      <c r="L49" s="131">
        <v>990</v>
      </c>
      <c r="M49" s="131">
        <v>937</v>
      </c>
      <c r="N49" s="131">
        <v>819</v>
      </c>
      <c r="O49" s="131">
        <v>90</v>
      </c>
      <c r="P49" s="132" t="s">
        <v>259</v>
      </c>
      <c r="Q49" s="133">
        <v>33</v>
      </c>
      <c r="R49" s="133">
        <v>544</v>
      </c>
      <c r="S49" s="133">
        <v>483</v>
      </c>
      <c r="T49" s="133">
        <v>61</v>
      </c>
      <c r="U49" s="133">
        <v>178</v>
      </c>
      <c r="V49" s="133">
        <v>148</v>
      </c>
      <c r="W49" s="133">
        <v>0</v>
      </c>
      <c r="X49" s="144" t="s">
        <v>394</v>
      </c>
      <c r="Y49" s="144"/>
      <c r="Z49" s="144">
        <v>544</v>
      </c>
      <c r="AA49" s="144">
        <v>506</v>
      </c>
      <c r="AB49" s="144"/>
      <c r="AC49" s="144"/>
      <c r="AD49" s="144"/>
      <c r="AE49" s="144">
        <v>1604</v>
      </c>
      <c r="AF49" s="144">
        <v>1583</v>
      </c>
      <c r="AG49" s="144">
        <v>1604</v>
      </c>
      <c r="AH49" s="144">
        <v>146</v>
      </c>
      <c r="AI49" s="144"/>
      <c r="AJ49" s="144"/>
      <c r="AK49" s="144"/>
      <c r="AL49" s="135">
        <v>544</v>
      </c>
      <c r="AM49" s="135">
        <v>61</v>
      </c>
      <c r="AN49" s="135">
        <v>483</v>
      </c>
      <c r="AO49" s="135">
        <f>AP49+AQ49</f>
        <v>1887</v>
      </c>
      <c r="AP49" s="135">
        <v>990</v>
      </c>
      <c r="AQ49" s="135">
        <v>897</v>
      </c>
      <c r="AR49" s="135">
        <v>659</v>
      </c>
      <c r="AS49" s="135">
        <v>125</v>
      </c>
      <c r="AT49" s="135">
        <v>534</v>
      </c>
      <c r="AU49" s="136" t="s">
        <v>392</v>
      </c>
      <c r="AV49" s="135">
        <v>247</v>
      </c>
      <c r="AW49" s="135">
        <v>247</v>
      </c>
      <c r="AX49" s="135">
        <v>247</v>
      </c>
      <c r="AY49" s="135">
        <v>243</v>
      </c>
      <c r="AZ49" s="135">
        <v>236</v>
      </c>
      <c r="BA49" s="135">
        <v>243</v>
      </c>
      <c r="BB49" s="135">
        <v>108</v>
      </c>
      <c r="BC49" s="135">
        <v>98</v>
      </c>
      <c r="BD49" s="135">
        <v>108</v>
      </c>
      <c r="BE49" s="135">
        <v>57</v>
      </c>
      <c r="BF49" s="135">
        <v>0</v>
      </c>
      <c r="BG49" s="135">
        <v>57</v>
      </c>
      <c r="BH49" s="135">
        <v>1</v>
      </c>
      <c r="BI49" s="135">
        <v>1</v>
      </c>
      <c r="BJ49" s="135">
        <v>1</v>
      </c>
      <c r="BK49" s="135">
        <v>782</v>
      </c>
      <c r="BL49" s="135">
        <v>287</v>
      </c>
      <c r="BM49" s="135">
        <v>782</v>
      </c>
      <c r="BN49" s="135">
        <v>306</v>
      </c>
      <c r="BO49" s="135">
        <v>127</v>
      </c>
      <c r="BP49" s="135">
        <v>306</v>
      </c>
      <c r="BQ49" s="142">
        <v>7</v>
      </c>
      <c r="BR49" s="145">
        <v>5</v>
      </c>
      <c r="BS49" s="145">
        <v>5</v>
      </c>
      <c r="BT49" s="145">
        <v>3</v>
      </c>
      <c r="BU49" s="145">
        <v>3</v>
      </c>
      <c r="BV49" s="145">
        <v>3</v>
      </c>
      <c r="BW49" s="130">
        <v>34</v>
      </c>
      <c r="BX49" s="130">
        <f>Z49</f>
        <v>544</v>
      </c>
      <c r="BY49" s="130">
        <f>AA49</f>
        <v>506</v>
      </c>
      <c r="BZ49" s="130">
        <f>BX49</f>
        <v>544</v>
      </c>
      <c r="CA49" s="130">
        <f>AM49</f>
        <v>61</v>
      </c>
      <c r="CB49" s="130">
        <f>AE49</f>
        <v>1604</v>
      </c>
      <c r="CC49" s="130">
        <f>AF49</f>
        <v>1583</v>
      </c>
      <c r="CD49" s="130">
        <f>AG49</f>
        <v>1604</v>
      </c>
      <c r="CE49" s="130">
        <f>AH49</f>
        <v>146</v>
      </c>
      <c r="CF49" s="130">
        <f>CE49</f>
        <v>146</v>
      </c>
      <c r="CG49" s="130">
        <f>CE49</f>
        <v>146</v>
      </c>
      <c r="CH49" s="130">
        <f>IFERROR(AV49+AY49+BB49+BE49+BH49+BK49+BN49+BQ49+BT49,0)</f>
        <v>1754</v>
      </c>
      <c r="CI49" s="130">
        <f>IFERROR(AW49+AZ49+BC49+BF49+BI49+BL49+BO49+BR49+BU49,0)</f>
        <v>1004</v>
      </c>
      <c r="CJ49" s="130">
        <f>IFERROR(AX49+BA49+BD49+BG49+BJ49+BM49+BP49+BS49+BV49,0)</f>
        <v>1752</v>
      </c>
      <c r="CK49" s="135">
        <v>2103</v>
      </c>
      <c r="CL49" s="135">
        <v>3587</v>
      </c>
      <c r="CM49" s="135">
        <v>2486</v>
      </c>
      <c r="CN49" s="135">
        <v>3588</v>
      </c>
      <c r="CO49" s="135">
        <v>10711</v>
      </c>
      <c r="CP49" s="135">
        <v>73845</v>
      </c>
      <c r="CQ49" s="135">
        <v>3710</v>
      </c>
      <c r="CR49" s="135">
        <v>24197</v>
      </c>
      <c r="CS49" s="135">
        <v>43289</v>
      </c>
      <c r="CT49" s="135">
        <v>49735</v>
      </c>
      <c r="CU49" s="139">
        <v>3120</v>
      </c>
      <c r="CV49" s="140">
        <v>6646</v>
      </c>
      <c r="CW49" s="135">
        <f>ROUND(IFERROR(D49/BW49,0)*100,0)</f>
        <v>100</v>
      </c>
      <c r="CX49" s="130">
        <f>IF(CW49=100,10,-50)</f>
        <v>10</v>
      </c>
      <c r="CY49" s="135">
        <f>ROUND(IFERROR(E49/BZ49,0)*100,0)</f>
        <v>100</v>
      </c>
      <c r="CZ49" s="130" t="str">
        <f>IF((CY49=100),"30",IF(AND(CY49&lt;=99,CY49&gt;90),"20",IF(AND(CY49&lt;=90,CY49&gt;80),"10","-30")))</f>
        <v>30</v>
      </c>
      <c r="DA49" s="135">
        <f>ROUND(IFERROR(F49/(CD49+CG49),0)*100,0)</f>
        <v>99</v>
      </c>
      <c r="DB49" s="130" t="str">
        <f>IF(AND(DA49&lt;=100,DA49&gt;90),"30",IF(AND(DA49&lt;=90,DA49&gt;80),"20",IF(AND(DA49&lt;=80,DA49&gt;70),"15",IF(AND(DA49&lt;=70,DA49&gt;60),"10",IF(AND(DA49&lt;=60,DA49&gt;50),"5","0")))))</f>
        <v>30</v>
      </c>
      <c r="DC49" s="135">
        <f>ROUND(IFERROR(G49/CJ49,0)*100,0)</f>
        <v>54</v>
      </c>
      <c r="DD49" s="135" t="str">
        <f>IF(AND(DC49&lt;=100,DC49&gt;60),"30",IF(AND(DC49&lt;=60,DC49&gt;40),"20",IF(AND(DC49&lt;=40,DC49&gt;30),"15",IF(AND(DC49&lt;=30,DC49&gt;20),"10",IF(AND(DC49&lt;=20,DC49&gt;10),"5",IF(DC49=0,-30,0))))))</f>
        <v>20</v>
      </c>
      <c r="DE49" s="135">
        <f>ROUND(IFERROR(CK49/CL49*100,0),0)</f>
        <v>59</v>
      </c>
      <c r="DF49" s="130" t="str">
        <f>IF(AND(DE49&lt;=100,DE49&gt;60),"20",IF(AND(DE49&lt;=60,DE49&gt;40),"15",IF(AND(DE49&lt;=40,DE49&gt;20),"10",IF(AND(DE49&lt;=20,DE49&gt;10),"5","0"))))</f>
        <v>15</v>
      </c>
      <c r="DG49" s="135">
        <f>ROUND(IFERROR(CM49/CN49*100,0),0)</f>
        <v>69</v>
      </c>
      <c r="DH49" s="130" t="str">
        <f>IF(AND(DG49&lt;=100,DG49&gt;60),"20",IF(AND(DG49&lt;=60,DG49&gt;40),"15",IF(AND(DG49&lt;=40,DG49&gt;20),"10",IF(AND(DG49&lt;=20,DG49&gt;10),"5","0"))))</f>
        <v>20</v>
      </c>
      <c r="DI49" s="135">
        <f>ROUND(IFERROR(CO49/CP49*100,0),0)</f>
        <v>15</v>
      </c>
      <c r="DJ49" s="130" t="str">
        <f>IF(AND(DI49&lt;=100,DI49&gt;60),"20",IF(AND(DI49&lt;=60,DI49&gt;40),"15",IF(AND(DI49&lt;=40,DI49&gt;20),"10",IF(AND(DI49&lt;=20,DI49&gt;10),"5","0"))))</f>
        <v>5</v>
      </c>
      <c r="DK49" s="135">
        <f>ROUND(IFERROR(CQ49/(CQ49+CR49)*100,0),0)</f>
        <v>13</v>
      </c>
      <c r="DL49" s="130" t="str">
        <f>IF(AND(DK49&lt;=100,DK49&gt;60),"20",IF(AND(DK49&lt;=60,DK49&gt;40),"15",IF(AND(DK49&lt;=40,DK49&gt;20),"10",IF(AND(DK49&lt;=20,DK49&gt;10),"5","0"))))</f>
        <v>5</v>
      </c>
      <c r="DM49" s="135">
        <f>ROUND(IFERROR(I49/(BW49+BY49+CC49+CF49+CI49),0)*100,0)</f>
        <v>76</v>
      </c>
      <c r="DN49" s="130" t="str">
        <f>IF(AND(DM49&lt;=100,DM49&gt;80),"50",IF(AND(DM49&lt;=80,DM49&gt;60),"40",IF(AND(DM49&lt;=60,DM49&gt;40),"30",IF(AND(DM49&lt;=40,DM49&gt;20),"20",IF(AND(DM49&lt;=20,DM49&gt;10),"10",IF(AND(DM49&lt;=10,DM49&gt;=5),"5","0"))))))</f>
        <v>40</v>
      </c>
      <c r="DO49" s="135">
        <f>ROUND(IFERROR(CS49/CT49,0)*100,0)</f>
        <v>87</v>
      </c>
      <c r="DP49" s="130" t="str">
        <f>IF(AND(DO49&lt;=100,DO49&gt;80),"30",IF(AND(DO49&lt;=80,DO49&gt;60),"20",IF(AND(DO49&lt;=60,DO49&gt;50),"15",IF(AND(DO49&lt;=50,DO49&gt;40),"10","0"))))</f>
        <v>30</v>
      </c>
      <c r="DQ49" s="130">
        <f>ROUND(IFERROR(CU49/CV49,0)*100,0)</f>
        <v>47</v>
      </c>
      <c r="DR49" s="130" t="str">
        <f>IF(AND(DQ49&lt;=100,DQ49&gt;80),"30",IF(AND(DQ49&lt;=80,DQ49&gt;60),"20",IF(AND(DQ49&lt;=60,DQ49&gt;40),"15",IF(AND(DQ49&lt;=40,DQ49&gt;20),"10","0"))))</f>
        <v>15</v>
      </c>
      <c r="DS49" s="130">
        <f>CX49+CZ49+DB49+DD49+DF49+DH49+DJ49+DL49+DN49+DP49+DR49</f>
        <v>220</v>
      </c>
      <c r="DT49" s="130">
        <v>51840</v>
      </c>
      <c r="DU49" s="130">
        <v>0</v>
      </c>
      <c r="DV49" s="130">
        <v>423994</v>
      </c>
      <c r="DW49" s="130">
        <v>0</v>
      </c>
      <c r="DX49" s="130">
        <v>0</v>
      </c>
      <c r="DY49" s="130">
        <f>ROUND(IFERROR((DT49+DU49+DX49)/(DV49+DT49+DW49),0)*100,0)</f>
        <v>11</v>
      </c>
      <c r="DZ49" s="130" t="str">
        <f>IF(AND(DY49&lt;=100,DY49&gt;90),"50",IF(AND(DY49&lt;=90,DY49&gt;80),"45",IF(AND(DY49&lt;=80,DY49&gt;70),"40",IF(AND(DY49&lt;=70,DY49&gt;60),"35",IF(AND(DY49&lt;=60,DY49&gt;50),"30",IF(AND(DY49&lt;=50,DY49&gt;40),"25",IF(AND(DY49&lt;=40,DY49&gt;30),"20",IF(AND(DY49&lt;=30,DY49&gt;20),"15",IF(AND(DY49&lt;=20,DY49&gt;10),"10",IF(AND(DY49&lt;=10,DY49&gt;5),"5","0"))))))))))</f>
        <v>10</v>
      </c>
      <c r="EA49" s="130">
        <v>100</v>
      </c>
      <c r="EB49" s="130" t="str">
        <f>IF(EA49=100,"20","0")</f>
        <v>20</v>
      </c>
      <c r="EC49" s="130">
        <v>50</v>
      </c>
      <c r="ED49" s="130" t="str">
        <f>IF(AND(EC49&lt;=100,EC49&gt;80),"20",IF(AND(EC49&lt;=80,EC49&gt;60),"15",IF(AND(EC49&lt;=60,EC49&gt;40),"10","0")))</f>
        <v>10</v>
      </c>
      <c r="EE49" s="130">
        <f>DZ49+EB49+ED49</f>
        <v>40</v>
      </c>
      <c r="EF49" s="130">
        <f>EE49+DS49</f>
        <v>260</v>
      </c>
      <c r="EG49" s="142">
        <v>115249</v>
      </c>
      <c r="EH49" s="146">
        <v>2355830</v>
      </c>
      <c r="EI49" s="141">
        <f>ROUND(EG49/EH49*100000,0)</f>
        <v>4892</v>
      </c>
      <c r="EJ49" s="141" t="str">
        <f>IF(AND(EI49&gt;=4001,EI49&gt;=4001),"30",IF(AND(EI49&lt;=4000,EI49&gt;=3001),"20",IF(AND(EI49&lt;=3000,EI49&gt;=2001),"10",IF(AND(EI49&lt;=2000,EI49&gt;=1001),"5",IF(AND(EI49&lt;=1000,EI49&gt;=0),"0")))))</f>
        <v>30</v>
      </c>
      <c r="EK49" s="145">
        <v>10</v>
      </c>
      <c r="EL49" s="135" t="str">
        <f>IF(AND(EK49&gt;=5,EK49&gt;=5),"30",IF(AND(EK49&lt;=4,EK49&gt;=3),"20",IF(AND(EK49&lt;=2,EK49&gt;=1),"10",IF(AND(EK49=0,EK49=0),"0"))))</f>
        <v>30</v>
      </c>
      <c r="EM49" s="138">
        <v>224</v>
      </c>
      <c r="EN49" s="135">
        <f>IFERROR(ROUND(EM49/BZ49*100,0),0)</f>
        <v>41</v>
      </c>
      <c r="EO49" s="135" t="str">
        <f>IF(AND(EN49&lt;=100, EN49&gt;80),"30",IF(AND(EN49&lt;=80, EN49&gt;60),"20",IF(AND(EN49&lt;=60, EN49&gt;40),"15",IF(AND(EN49&lt;=40, EN49&gt;20),"10",IF(AND(EN49&lt;=20, EN49&gt;5),"5",IF(AND(EN49&lt;=5, EN49&gt;=0),"0"))))))</f>
        <v>15</v>
      </c>
      <c r="EP49" s="142">
        <v>34</v>
      </c>
      <c r="EQ49" s="135">
        <f>IFERROR(ROUND(EP49/BW49*100,0),0)</f>
        <v>100</v>
      </c>
      <c r="ER49" s="135">
        <f>IF(EQ49=100,10,-50)</f>
        <v>10</v>
      </c>
      <c r="ES49" s="142">
        <v>537</v>
      </c>
      <c r="ET49" s="135">
        <f>IFERROR(ROUND(ES49/BZ49*100,0),0)</f>
        <v>99</v>
      </c>
      <c r="EU49" s="135" t="str">
        <f>IF(AND(ET49&lt;=100,ET49&gt;90),"50",IF(AND(ET49&lt;=90,ET49&gt;80),"45",IF(AND(ET49&lt;=80,ET49&gt;70),"40",IF(AND(ET49&lt;=70,ET49&gt;60),"35",IF(AND(ET49&lt;=60,ET49&gt;50),"30",IF(AND(ET49&lt;=50,ET49&gt;40),"25",IF(AND(ET49&lt;=40,ET49&gt;30),"20",IF(AND(ET49&lt;=30,ET49&gt;20),"15",IF(AND(ET49&lt;=20,ET49&gt;10),"10",IF(AND(ET49&lt;=10,ET49&gt;5),"5",IF(AND(ET49&lt;=5,ET49&gt;0),"1",IF(AND(ET49&lt;=0,ET49&lt;0),"0"))))))))))))</f>
        <v>50</v>
      </c>
      <c r="EV49" s="142">
        <v>512</v>
      </c>
      <c r="EW49" s="135">
        <f>IFERROR(ROUND(EV49/(BW49+BY49)*100,0),0)</f>
        <v>95</v>
      </c>
      <c r="EX49" s="135" t="str">
        <f>IF(AND(EW49&lt;=100,EW49&gt;90),"50",IF(AND(EW49&lt;=90,EW49&gt;80),"45",IF(AND(EW49&lt;=80,EW49&gt;70),"40",IF(AND(EW49&lt;=70,EW49&gt;60),"35",IF(AND(EW49&lt;=60,EW49&gt;50),"30",IF(AND(EW49&lt;=50,EW49&gt;40),"25",IF(AND(EW49&lt;=40,EW49&gt;30),"20",IF(AND(EW49&lt;=30,EW49&gt;20),"15",IF(AND(EW49&lt;=20,EW49&gt;10),"10",IF(AND(EW49&lt;=10,EW49&gt;5),"5",IF(AND(EW49&lt;5,EW49&gt;0),"0")))))))))))</f>
        <v>50</v>
      </c>
      <c r="EY49" s="142">
        <v>5</v>
      </c>
      <c r="EZ49" s="130" t="str">
        <f>IF(AND(EY49&gt;=5,EY49&gt;=5),"30",IF(AND(EY49&lt;=4,EY49&gt;1),"20",IF(AND(EY49&lt;=1,EY49&gt;0),"10",IF(AND(EY49=0,EY49=0),"0"))))</f>
        <v>30</v>
      </c>
      <c r="FA49" s="142">
        <v>100</v>
      </c>
      <c r="FB49" s="130" t="str">
        <f>IF(AND(FA49&lt;=100,FA49&gt;80),"30",IF(AND(FA49&lt;=80,FA49&gt;60),"20",IF(AND(FA49&lt;=60,FA49&gt;40),"15",IF(AND(FA49&lt;=40,FA49&gt;20),"10",IF(AND(FA49&lt;=20,FA49&gt;=0),"0")))))</f>
        <v>30</v>
      </c>
      <c r="FC49" s="142">
        <v>42</v>
      </c>
      <c r="FD49" s="130" t="str">
        <f>IF(AND(FC49&lt;=100,FC49&gt;80),"30",IF(AND(FC49&lt;=80,FC49&gt;60),"20",IF(AND(FC49&lt;=60,FC49&gt;40),"15",IF(AND(FC49&lt;=40,FC49&gt;20),"10",IF(AND(FC49&lt;=20,FC49&gt;5),"5",IF(AND(FC49&lt;=5,FC49&gt;=0),"0"))))))</f>
        <v>15</v>
      </c>
      <c r="FE49" s="130">
        <f>EJ49+EL49+EO49</f>
        <v>75</v>
      </c>
      <c r="FF49" s="130">
        <f>ER49+EU49+EX49+EZ49+FB49+FD49</f>
        <v>185</v>
      </c>
      <c r="FG49" s="130">
        <f>FF49+FE49</f>
        <v>260</v>
      </c>
      <c r="FH49" s="143">
        <f>EF49+FG49</f>
        <v>520</v>
      </c>
      <c r="FI49" s="90"/>
      <c r="FJ49" s="86"/>
    </row>
    <row r="50" spans="1:166" ht="15.6" customHeight="1" x14ac:dyDescent="0.3">
      <c r="A50" s="43">
        <v>47</v>
      </c>
      <c r="B50" s="43" t="s">
        <v>122</v>
      </c>
      <c r="C50" s="87" t="s">
        <v>260</v>
      </c>
      <c r="D50" s="130">
        <v>29</v>
      </c>
      <c r="E50" s="130">
        <v>309</v>
      </c>
      <c r="F50" s="130">
        <v>602</v>
      </c>
      <c r="G50" s="131">
        <v>473</v>
      </c>
      <c r="H50" s="131">
        <v>113</v>
      </c>
      <c r="I50" s="130">
        <v>1423</v>
      </c>
      <c r="J50" s="131">
        <v>33</v>
      </c>
      <c r="K50" s="131">
        <v>312</v>
      </c>
      <c r="L50" s="131">
        <v>283</v>
      </c>
      <c r="M50" s="131">
        <v>326</v>
      </c>
      <c r="N50" s="131">
        <v>232</v>
      </c>
      <c r="O50" s="131">
        <v>37</v>
      </c>
      <c r="P50" s="132" t="s">
        <v>261</v>
      </c>
      <c r="Q50" s="133">
        <v>29</v>
      </c>
      <c r="R50" s="133">
        <v>312</v>
      </c>
      <c r="S50" s="133">
        <v>292</v>
      </c>
      <c r="T50" s="133">
        <v>20</v>
      </c>
      <c r="U50" s="133">
        <v>289</v>
      </c>
      <c r="V50" s="133">
        <v>60</v>
      </c>
      <c r="W50" s="133">
        <v>0</v>
      </c>
      <c r="X50" s="144" t="s">
        <v>469</v>
      </c>
      <c r="Y50" s="134">
        <v>29</v>
      </c>
      <c r="Z50" s="134">
        <v>309</v>
      </c>
      <c r="AA50" s="134"/>
      <c r="AB50" s="134"/>
      <c r="AC50" s="134">
        <v>289</v>
      </c>
      <c r="AD50" s="134">
        <v>20</v>
      </c>
      <c r="AE50" s="134">
        <v>537</v>
      </c>
      <c r="AF50" s="134">
        <v>537</v>
      </c>
      <c r="AG50" s="134">
        <v>537</v>
      </c>
      <c r="AH50" s="134">
        <v>65</v>
      </c>
      <c r="AI50" s="134"/>
      <c r="AJ50" s="134"/>
      <c r="AK50" s="134"/>
      <c r="AL50" s="135">
        <v>312</v>
      </c>
      <c r="AM50" s="135">
        <v>20</v>
      </c>
      <c r="AN50" s="135">
        <v>292</v>
      </c>
      <c r="AO50" s="135">
        <f>AP50+AQ50</f>
        <v>543</v>
      </c>
      <c r="AP50" s="135">
        <v>283</v>
      </c>
      <c r="AQ50" s="135">
        <v>260</v>
      </c>
      <c r="AR50" s="135">
        <v>208</v>
      </c>
      <c r="AS50" s="135">
        <v>44</v>
      </c>
      <c r="AT50" s="135">
        <v>164</v>
      </c>
      <c r="AU50" s="136" t="s">
        <v>470</v>
      </c>
      <c r="AV50" s="135">
        <v>78</v>
      </c>
      <c r="AW50" s="135">
        <v>78</v>
      </c>
      <c r="AX50" s="135">
        <v>78</v>
      </c>
      <c r="AY50" s="135">
        <v>332</v>
      </c>
      <c r="AZ50" s="135">
        <v>269</v>
      </c>
      <c r="BA50" s="135">
        <v>270</v>
      </c>
      <c r="BB50" s="135">
        <v>14</v>
      </c>
      <c r="BC50" s="135">
        <v>14</v>
      </c>
      <c r="BD50" s="135">
        <v>14</v>
      </c>
      <c r="BE50" s="135">
        <v>1</v>
      </c>
      <c r="BF50" s="135">
        <v>1</v>
      </c>
      <c r="BG50" s="135">
        <v>1</v>
      </c>
      <c r="BH50" s="135">
        <v>1</v>
      </c>
      <c r="BI50" s="135">
        <v>1</v>
      </c>
      <c r="BJ50" s="135">
        <v>1</v>
      </c>
      <c r="BK50" s="135">
        <v>137</v>
      </c>
      <c r="BL50" s="135">
        <v>98</v>
      </c>
      <c r="BM50" s="135">
        <v>137</v>
      </c>
      <c r="BN50" s="135">
        <v>23</v>
      </c>
      <c r="BO50" s="135">
        <v>23</v>
      </c>
      <c r="BP50" s="135">
        <v>23</v>
      </c>
      <c r="BQ50" s="142">
        <v>4</v>
      </c>
      <c r="BR50" s="145">
        <v>4</v>
      </c>
      <c r="BS50" s="145">
        <v>4</v>
      </c>
      <c r="BT50" s="145">
        <v>0</v>
      </c>
      <c r="BU50" s="145">
        <v>0</v>
      </c>
      <c r="BV50" s="145">
        <v>0</v>
      </c>
      <c r="BW50" s="130">
        <f>Y50</f>
        <v>29</v>
      </c>
      <c r="BX50" s="130">
        <f>Z50</f>
        <v>309</v>
      </c>
      <c r="BY50" s="130">
        <f>BX50</f>
        <v>309</v>
      </c>
      <c r="BZ50" s="130">
        <f>BX50</f>
        <v>309</v>
      </c>
      <c r="CA50" s="130">
        <f>AD50</f>
        <v>20</v>
      </c>
      <c r="CB50" s="130">
        <f>AE50</f>
        <v>537</v>
      </c>
      <c r="CC50" s="130">
        <f>AF50</f>
        <v>537</v>
      </c>
      <c r="CD50" s="130">
        <f>AG50</f>
        <v>537</v>
      </c>
      <c r="CE50" s="130">
        <f>AH50</f>
        <v>65</v>
      </c>
      <c r="CF50" s="130">
        <f>CE50</f>
        <v>65</v>
      </c>
      <c r="CG50" s="130">
        <f>CE50</f>
        <v>65</v>
      </c>
      <c r="CH50" s="130">
        <f>IFERROR(AV50+AY50+BB50+BE50+BH50+BK50+BN50+BQ50+BT50,0)</f>
        <v>590</v>
      </c>
      <c r="CI50" s="130">
        <f>IFERROR(AW50+AZ50+BC50+BF50+BI50+BL50+BO50+BR50+BU50,0)</f>
        <v>488</v>
      </c>
      <c r="CJ50" s="130">
        <f>IFERROR(AX50+BA50+BD50+BG50+BJ50+BM50+BP50+BS50+BV50,0)</f>
        <v>528</v>
      </c>
      <c r="CK50" s="135">
        <v>1</v>
      </c>
      <c r="CL50" s="135">
        <v>1517</v>
      </c>
      <c r="CM50" s="135">
        <v>61</v>
      </c>
      <c r="CN50" s="135">
        <v>1518</v>
      </c>
      <c r="CO50" s="135">
        <v>72</v>
      </c>
      <c r="CP50" s="135">
        <v>40388</v>
      </c>
      <c r="CQ50" s="135">
        <v>15270</v>
      </c>
      <c r="CR50" s="135">
        <v>1960</v>
      </c>
      <c r="CS50" s="135">
        <v>21794</v>
      </c>
      <c r="CT50" s="135">
        <v>22287</v>
      </c>
      <c r="CU50" s="139">
        <v>3127</v>
      </c>
      <c r="CV50" s="140">
        <v>5085</v>
      </c>
      <c r="CW50" s="135">
        <f>ROUND(IFERROR(D50/BW50,0)*100,0)</f>
        <v>100</v>
      </c>
      <c r="CX50" s="130">
        <f>IF(CW50=100,10,-50)</f>
        <v>10</v>
      </c>
      <c r="CY50" s="135">
        <f>ROUND(IFERROR(E50/BZ50,0)*100,0)</f>
        <v>100</v>
      </c>
      <c r="CZ50" s="130" t="str">
        <f>IF((CY50=100),"30",IF(AND(CY50&lt;=99,CY50&gt;90),"20",IF(AND(CY50&lt;=90,CY50&gt;80),"10","-30")))</f>
        <v>30</v>
      </c>
      <c r="DA50" s="135">
        <f>ROUND(IFERROR(F50/(CD50+CG50),0)*100,0)</f>
        <v>100</v>
      </c>
      <c r="DB50" s="130" t="str">
        <f>IF(AND(DA50&lt;=100,DA50&gt;90),"30",IF(AND(DA50&lt;=90,DA50&gt;80),"20",IF(AND(DA50&lt;=80,DA50&gt;70),"15",IF(AND(DA50&lt;=70,DA50&gt;60),"10",IF(AND(DA50&lt;=60,DA50&gt;50),"5","0")))))</f>
        <v>30</v>
      </c>
      <c r="DC50" s="135">
        <f>ROUND(IFERROR(G50/CJ50,0)*100,0)</f>
        <v>90</v>
      </c>
      <c r="DD50" s="135" t="str">
        <f>IF(AND(DC50&lt;=100,DC50&gt;60),"30",IF(AND(DC50&lt;=60,DC50&gt;40),"20",IF(AND(DC50&lt;=40,DC50&gt;30),"15",IF(AND(DC50&lt;=30,DC50&gt;20),"10",IF(AND(DC50&lt;=20,DC50&gt;10),"5",IF(DC50=0,-30,0))))))</f>
        <v>30</v>
      </c>
      <c r="DE50" s="135">
        <v>40</v>
      </c>
      <c r="DF50" s="130" t="str">
        <f>IF(AND(DE50&lt;=100,DE50&gt;60),"20",IF(AND(DE50&lt;=60,DE50&gt;40),"15",IF(AND(DE50&lt;=40,DE50&gt;20),"10",IF(AND(DE50&lt;=20,DE50&gt;10),"5","0"))))</f>
        <v>10</v>
      </c>
      <c r="DG50" s="135">
        <v>40</v>
      </c>
      <c r="DH50" s="130" t="str">
        <f>IF(AND(DG50&lt;=100,DG50&gt;60),"20",IF(AND(DG50&lt;=60,DG50&gt;40),"15",IF(AND(DG50&lt;=40,DG50&gt;20),"10",IF(AND(DG50&lt;=20,DG50&gt;10),"5","0"))))</f>
        <v>10</v>
      </c>
      <c r="DI50" s="135">
        <v>40</v>
      </c>
      <c r="DJ50" s="130" t="str">
        <f>IF(AND(DI50&lt;=100,DI50&gt;60),"20",IF(AND(DI50&lt;=60,DI50&gt;40),"15",IF(AND(DI50&lt;=40,DI50&gt;20),"10",IF(AND(DI50&lt;=20,DI50&gt;10),"5","0"))))</f>
        <v>10</v>
      </c>
      <c r="DK50" s="135">
        <f>ROUND(IFERROR(CQ50/(CQ50+CR50)*100,0),0)</f>
        <v>89</v>
      </c>
      <c r="DL50" s="130" t="str">
        <f>IF(AND(DK50&lt;=100,DK50&gt;60),"20",IF(AND(DK50&lt;=60,DK50&gt;40),"15",IF(AND(DK50&lt;=40,DK50&gt;20),"10",IF(AND(DK50&lt;=20,DK50&gt;10),"5","0"))))</f>
        <v>20</v>
      </c>
      <c r="DM50" s="135">
        <f>ROUND(IFERROR(I50/(BW50+BY50+CC50+CF50+CI50),0)*100,0)</f>
        <v>100</v>
      </c>
      <c r="DN50" s="130" t="str">
        <f>IF(AND(DM50&lt;=100,DM50&gt;80),"50",IF(AND(DM50&lt;=80,DM50&gt;60),"40",IF(AND(DM50&lt;=60,DM50&gt;40),"30",IF(AND(DM50&lt;=40,DM50&gt;20),"20",IF(AND(DM50&lt;=20,DM50&gt;10),"10",IF(AND(DM50&lt;=10,DM50&gt;=5),"5","0"))))))</f>
        <v>50</v>
      </c>
      <c r="DO50" s="135">
        <f>ROUND(IFERROR(CS50/CT50,0)*100,0)</f>
        <v>98</v>
      </c>
      <c r="DP50" s="130" t="str">
        <f>IF(AND(DO50&lt;=100,DO50&gt;80),"30",IF(AND(DO50&lt;=80,DO50&gt;60),"20",IF(AND(DO50&lt;=60,DO50&gt;50),"15",IF(AND(DO50&lt;=50,DO50&gt;40),"10","0"))))</f>
        <v>30</v>
      </c>
      <c r="DQ50" s="130">
        <f>ROUND(IFERROR(CU50/CV50,0)*100,0)</f>
        <v>61</v>
      </c>
      <c r="DR50" s="130" t="str">
        <f>IF(AND(DQ50&lt;=100,DQ50&gt;80),"30",IF(AND(DQ50&lt;=80,DQ50&gt;60),"20",IF(AND(DQ50&lt;=60,DQ50&gt;40),"15",IF(AND(DQ50&lt;=40,DQ50&gt;20),"10","0"))))</f>
        <v>20</v>
      </c>
      <c r="DS50" s="130">
        <f>CX50+CZ50+DB50+DD50+DF50+DH50+DJ50+DL50+DN50+DP50+DR50</f>
        <v>250</v>
      </c>
      <c r="DT50" s="130">
        <v>22463</v>
      </c>
      <c r="DU50" s="130">
        <v>4877</v>
      </c>
      <c r="DV50" s="130">
        <v>123912</v>
      </c>
      <c r="DW50" s="130">
        <v>4877</v>
      </c>
      <c r="DX50" s="130">
        <v>22317</v>
      </c>
      <c r="DY50" s="130">
        <f>ROUND(IFERROR((DT50+DU50+DX50)/(DV50+DT50+DW50),0)*100,0)</f>
        <v>33</v>
      </c>
      <c r="DZ50" s="130" t="str">
        <f>IF(AND(DY50&lt;=100,DY50&gt;90),"50",IF(AND(DY50&lt;=90,DY50&gt;80),"45",IF(AND(DY50&lt;=80,DY50&gt;70),"40",IF(AND(DY50&lt;=70,DY50&gt;60),"35",IF(AND(DY50&lt;=60,DY50&gt;50),"30",IF(AND(DY50&lt;=50,DY50&gt;40),"25",IF(AND(DY50&lt;=40,DY50&gt;30),"20",IF(AND(DY50&lt;=30,DY50&gt;20),"15",IF(AND(DY50&lt;=20,DY50&gt;10),"10",IF(AND(DY50&lt;=10,DY50&gt;5),"5","0"))))))))))</f>
        <v>20</v>
      </c>
      <c r="EA50" s="130">
        <f>ROUND(IFERROR(DU50/DW50,0)*100,0)</f>
        <v>100</v>
      </c>
      <c r="EB50" s="130" t="str">
        <f>IF(EA50=100,"20","0")</f>
        <v>20</v>
      </c>
      <c r="EC50" s="130">
        <f>ROUND(IFERROR(DX50/DV50,0)*100,0)</f>
        <v>18</v>
      </c>
      <c r="ED50" s="130" t="str">
        <f>IF(AND(EC50&lt;=100,EC50&gt;80),"20",IF(AND(EC50&lt;=80,EC50&gt;60),"15",IF(AND(EC50&lt;=60,EC50&gt;40),"10","0")))</f>
        <v>0</v>
      </c>
      <c r="EE50" s="130">
        <f>DZ50+EB50+ED50</f>
        <v>40</v>
      </c>
      <c r="EF50" s="130">
        <f>EE50+DS50</f>
        <v>290</v>
      </c>
      <c r="EG50" s="142">
        <v>86237</v>
      </c>
      <c r="EH50" s="146">
        <v>966798</v>
      </c>
      <c r="EI50" s="141">
        <f>ROUND(EG50/EH50*100000,0)</f>
        <v>8920</v>
      </c>
      <c r="EJ50" s="141" t="str">
        <f>IF(AND(EI50&gt;=4001,EI50&gt;=4001),"30",IF(AND(EI50&lt;=4000,EI50&gt;=3001),"20",IF(AND(EI50&lt;=3000,EI50&gt;=2001),"10",IF(AND(EI50&lt;=2000,EI50&gt;=1001),"5",IF(AND(EI50&lt;=1000,EI50&gt;=0),"0")))))</f>
        <v>30</v>
      </c>
      <c r="EK50" s="145">
        <v>147</v>
      </c>
      <c r="EL50" s="135" t="str">
        <f>IF(AND(EK50&gt;=5,EK50&gt;=5),"30",IF(AND(EK50&lt;=4,EK50&gt;=3),"20",IF(AND(EK50&lt;=2,EK50&gt;=1),"10",IF(AND(EK50=0,EK50=0),"0"))))</f>
        <v>30</v>
      </c>
      <c r="EM50" s="138">
        <v>309</v>
      </c>
      <c r="EN50" s="135">
        <f>IFERROR(ROUND(EM50/BZ50*100,0),0)</f>
        <v>100</v>
      </c>
      <c r="EO50" s="135" t="str">
        <f>IF(AND(EN50&lt;=100, EN50&gt;80),"30",IF(AND(EN50&lt;=80, EN50&gt;60),"20",IF(AND(EN50&lt;=60, EN50&gt;40),"15",IF(AND(EN50&lt;=40, EN50&gt;20),"10",IF(AND(EN50&lt;=20, EN50&gt;5),"5",IF(AND(EN50&lt;=5, EN50&gt;=0),"0"))))))</f>
        <v>30</v>
      </c>
      <c r="EP50" s="142">
        <v>29</v>
      </c>
      <c r="EQ50" s="135">
        <f>IFERROR(ROUND(EP50/BW50*100,0),0)</f>
        <v>100</v>
      </c>
      <c r="ER50" s="135">
        <f>IF(EQ50=100,10,-50)</f>
        <v>10</v>
      </c>
      <c r="ES50" s="142">
        <v>309</v>
      </c>
      <c r="ET50" s="135">
        <f>IFERROR(ROUND(ES50/BZ50*100,0),0)</f>
        <v>100</v>
      </c>
      <c r="EU50" s="135" t="str">
        <f>IF(AND(ET50&lt;=100,ET50&gt;90),"50",IF(AND(ET50&lt;=90,ET50&gt;80),"45",IF(AND(ET50&lt;=80,ET50&gt;70),"40",IF(AND(ET50&lt;=70,ET50&gt;60),"35",IF(AND(ET50&lt;=60,ET50&gt;50),"30",IF(AND(ET50&lt;=50,ET50&gt;40),"25",IF(AND(ET50&lt;=40,ET50&gt;30),"20",IF(AND(ET50&lt;=30,ET50&gt;20),"15",IF(AND(ET50&lt;=20,ET50&gt;10),"10",IF(AND(ET50&lt;=10,ET50&gt;5),"5",IF(AND(ET50&lt;=5,ET50&gt;0),"1",IF(AND(ET50&lt;=0,ET50&lt;0),"0"))))))))))))</f>
        <v>50</v>
      </c>
      <c r="EV50" s="142">
        <v>338</v>
      </c>
      <c r="EW50" s="135">
        <f>IFERROR(ROUND(EV50/(BW50+BY50)*100,0),0)</f>
        <v>100</v>
      </c>
      <c r="EX50" s="135" t="str">
        <f>IF(AND(EW50&lt;=100,EW50&gt;90),"50",IF(AND(EW50&lt;=90,EW50&gt;80),"45",IF(AND(EW50&lt;=80,EW50&gt;70),"40",IF(AND(EW50&lt;=70,EW50&gt;60),"35",IF(AND(EW50&lt;=60,EW50&gt;50),"30",IF(AND(EW50&lt;=50,EW50&gt;40),"25",IF(AND(EW50&lt;=40,EW50&gt;30),"20",IF(AND(EW50&lt;=30,EW50&gt;20),"15",IF(AND(EW50&lt;=20,EW50&gt;10),"10",IF(AND(EW50&lt;=10,EW50&gt;5),"5",IF(AND(EW50&lt;5,EW50&gt;0),"0")))))))))))</f>
        <v>50</v>
      </c>
      <c r="EY50" s="142">
        <v>1</v>
      </c>
      <c r="EZ50" s="130" t="str">
        <f>IF(AND(EY50&gt;=5,EY50&gt;=5),"30",IF(AND(EY50&lt;=4,EY50&gt;1),"20",IF(AND(EY50&lt;=1,EY50&gt;0),"10",IF(AND(EY50=0,EY50=0),"0"))))</f>
        <v>10</v>
      </c>
      <c r="FA50" s="142">
        <v>0</v>
      </c>
      <c r="FB50" s="130" t="str">
        <f>IF(AND(FA50&lt;=100,FA50&gt;80),"30",IF(AND(FA50&lt;=80,FA50&gt;60),"20",IF(AND(FA50&lt;=60,FA50&gt;40),"15",IF(AND(FA50&lt;=40,FA50&gt;20),"10",IF(AND(FA50&lt;=20,FA50&gt;=0),"0")))))</f>
        <v>0</v>
      </c>
      <c r="FC50" s="142">
        <v>59</v>
      </c>
      <c r="FD50" s="130" t="str">
        <f>IF(AND(FC50&lt;=100,FC50&gt;80),"30",IF(AND(FC50&lt;=80,FC50&gt;60),"20",IF(AND(FC50&lt;=60,FC50&gt;40),"15",IF(AND(FC50&lt;=40,FC50&gt;20),"10",IF(AND(FC50&lt;=20,FC50&gt;5),"5",IF(AND(FC50&lt;=5,FC50&gt;=0),"0"))))))</f>
        <v>15</v>
      </c>
      <c r="FE50" s="130">
        <f>EJ50+EL50+EO50</f>
        <v>90</v>
      </c>
      <c r="FF50" s="130">
        <f>ER50+EU50+EX50+EZ50+FB50+FD50</f>
        <v>135</v>
      </c>
      <c r="FG50" s="130">
        <f>FF50+FE50</f>
        <v>225</v>
      </c>
      <c r="FH50" s="143">
        <f>EF50+FG50</f>
        <v>515</v>
      </c>
      <c r="FI50" s="90"/>
      <c r="FJ50" s="86"/>
    </row>
    <row r="51" spans="1:166" ht="15.6" customHeight="1" x14ac:dyDescent="0.3">
      <c r="A51" s="43">
        <v>48</v>
      </c>
      <c r="B51" s="43" t="s">
        <v>148</v>
      </c>
      <c r="C51" s="87" t="s">
        <v>262</v>
      </c>
      <c r="D51" s="130">
        <v>28</v>
      </c>
      <c r="E51" s="130">
        <v>32</v>
      </c>
      <c r="F51" s="130">
        <v>417</v>
      </c>
      <c r="G51" s="131">
        <v>237</v>
      </c>
      <c r="H51" s="131">
        <v>165</v>
      </c>
      <c r="I51" s="130">
        <v>630</v>
      </c>
      <c r="J51" s="131">
        <v>28</v>
      </c>
      <c r="K51" s="131">
        <v>40</v>
      </c>
      <c r="L51" s="131">
        <v>166</v>
      </c>
      <c r="M51" s="131">
        <v>233</v>
      </c>
      <c r="N51" s="131">
        <v>165</v>
      </c>
      <c r="O51" s="131">
        <v>20</v>
      </c>
      <c r="P51" s="132" t="s">
        <v>263</v>
      </c>
      <c r="Q51" s="133">
        <v>19</v>
      </c>
      <c r="R51" s="133">
        <v>44</v>
      </c>
      <c r="S51" s="133">
        <v>19</v>
      </c>
      <c r="T51" s="133">
        <v>25</v>
      </c>
      <c r="U51" s="133">
        <v>36</v>
      </c>
      <c r="V51" s="133">
        <v>35</v>
      </c>
      <c r="W51" s="133">
        <v>15</v>
      </c>
      <c r="X51" s="144" t="s">
        <v>426</v>
      </c>
      <c r="Y51" s="134">
        <v>28</v>
      </c>
      <c r="Z51" s="134">
        <v>32</v>
      </c>
      <c r="AA51" s="134"/>
      <c r="AB51" s="134"/>
      <c r="AC51" s="134">
        <v>15</v>
      </c>
      <c r="AD51" s="134">
        <v>17</v>
      </c>
      <c r="AE51" s="134">
        <v>386</v>
      </c>
      <c r="AF51" s="134"/>
      <c r="AG51" s="134"/>
      <c r="AH51" s="134">
        <v>33</v>
      </c>
      <c r="AI51" s="134"/>
      <c r="AJ51" s="134"/>
      <c r="AK51" s="134"/>
      <c r="AL51" s="135">
        <v>36</v>
      </c>
      <c r="AM51" s="135">
        <v>17</v>
      </c>
      <c r="AN51" s="135">
        <v>19</v>
      </c>
      <c r="AO51" s="135">
        <f>AP51+AQ51</f>
        <v>392</v>
      </c>
      <c r="AP51" s="135">
        <v>231</v>
      </c>
      <c r="AQ51" s="135">
        <v>161</v>
      </c>
      <c r="AR51" s="135">
        <v>195</v>
      </c>
      <c r="AS51" s="135">
        <v>38</v>
      </c>
      <c r="AT51" s="135">
        <v>157</v>
      </c>
      <c r="AU51" s="136" t="s">
        <v>454</v>
      </c>
      <c r="AV51" s="135">
        <v>80</v>
      </c>
      <c r="AW51" s="135">
        <v>80</v>
      </c>
      <c r="AX51" s="135">
        <v>80</v>
      </c>
      <c r="AY51" s="135">
        <v>80</v>
      </c>
      <c r="AZ51" s="135">
        <v>80</v>
      </c>
      <c r="BA51" s="135">
        <v>80</v>
      </c>
      <c r="BB51" s="135">
        <v>22</v>
      </c>
      <c r="BC51" s="135">
        <v>22</v>
      </c>
      <c r="BD51" s="135">
        <v>22</v>
      </c>
      <c r="BE51" s="135">
        <v>1</v>
      </c>
      <c r="BF51" s="135">
        <v>1</v>
      </c>
      <c r="BG51" s="135">
        <v>1</v>
      </c>
      <c r="BH51" s="135">
        <v>1</v>
      </c>
      <c r="BI51" s="135">
        <v>1</v>
      </c>
      <c r="BJ51" s="135">
        <v>1</v>
      </c>
      <c r="BK51" s="135">
        <v>105</v>
      </c>
      <c r="BL51" s="135">
        <v>49</v>
      </c>
      <c r="BM51" s="135">
        <v>105</v>
      </c>
      <c r="BN51" s="135">
        <v>35</v>
      </c>
      <c r="BO51" s="135">
        <v>33</v>
      </c>
      <c r="BP51" s="135">
        <v>35</v>
      </c>
      <c r="BQ51" s="142">
        <v>1</v>
      </c>
      <c r="BR51" s="145">
        <v>1</v>
      </c>
      <c r="BS51" s="145">
        <v>1</v>
      </c>
      <c r="BT51" s="145">
        <v>5</v>
      </c>
      <c r="BU51" s="145">
        <v>5</v>
      </c>
      <c r="BV51" s="145">
        <v>5</v>
      </c>
      <c r="BW51" s="130">
        <f>Y51</f>
        <v>28</v>
      </c>
      <c r="BX51" s="130">
        <f>Z51</f>
        <v>32</v>
      </c>
      <c r="BY51" s="130">
        <f>BX51</f>
        <v>32</v>
      </c>
      <c r="BZ51" s="130">
        <f>BX51</f>
        <v>32</v>
      </c>
      <c r="CA51" s="130">
        <f>AD51</f>
        <v>17</v>
      </c>
      <c r="CB51" s="130">
        <f>AE51</f>
        <v>386</v>
      </c>
      <c r="CC51" s="130">
        <f>CB51</f>
        <v>386</v>
      </c>
      <c r="CD51" s="130">
        <f>CB51</f>
        <v>386</v>
      </c>
      <c r="CE51" s="130">
        <f>AH51</f>
        <v>33</v>
      </c>
      <c r="CF51" s="130">
        <f>CE51</f>
        <v>33</v>
      </c>
      <c r="CG51" s="130">
        <f>CE51</f>
        <v>33</v>
      </c>
      <c r="CH51" s="130">
        <f>IFERROR(AV51+AY51+BB51+BE51+BH51+BK51+BN51+BQ51+BT51,0)</f>
        <v>330</v>
      </c>
      <c r="CI51" s="130">
        <f>IFERROR(AW51+AZ51+BC51+BF51+BI51+BL51+BO51+BR51+BU51,0)</f>
        <v>272</v>
      </c>
      <c r="CJ51" s="130">
        <f>IFERROR(AX51+BA51+BD51+BG51+BJ51+BM51+BP51+BS51+BV51,0)</f>
        <v>330</v>
      </c>
      <c r="CK51" s="135">
        <v>189</v>
      </c>
      <c r="CL51" s="135">
        <v>836</v>
      </c>
      <c r="CM51" s="135">
        <v>9</v>
      </c>
      <c r="CN51" s="135">
        <v>837</v>
      </c>
      <c r="CO51" s="135">
        <v>1620</v>
      </c>
      <c r="CP51" s="135">
        <v>20822</v>
      </c>
      <c r="CQ51" s="135">
        <v>7508</v>
      </c>
      <c r="CR51" s="135">
        <v>2062</v>
      </c>
      <c r="CS51" s="135">
        <v>13992</v>
      </c>
      <c r="CT51" s="135">
        <v>14007</v>
      </c>
      <c r="CU51" s="139">
        <v>1217</v>
      </c>
      <c r="CV51" s="140">
        <v>2205</v>
      </c>
      <c r="CW51" s="135">
        <f>ROUND(IFERROR(D51/BW51,0)*100,0)</f>
        <v>100</v>
      </c>
      <c r="CX51" s="130">
        <f>IF(CW51=100,10,-50)</f>
        <v>10</v>
      </c>
      <c r="CY51" s="135">
        <f>ROUND(IFERROR(E51/BZ51,0)*100,0)</f>
        <v>100</v>
      </c>
      <c r="CZ51" s="130" t="str">
        <f>IF((CY51=100),"30",IF(AND(CY51&lt;=99,CY51&gt;90),"20",IF(AND(CY51&lt;=90,CY51&gt;80),"10","-30")))</f>
        <v>30</v>
      </c>
      <c r="DA51" s="135">
        <f>ROUND(IFERROR(F51/(CD51+CG51),0)*100,0)</f>
        <v>100</v>
      </c>
      <c r="DB51" s="130" t="str">
        <f>IF(AND(DA51&lt;=100,DA51&gt;90),"30",IF(AND(DA51&lt;=90,DA51&gt;80),"20",IF(AND(DA51&lt;=80,DA51&gt;70),"15",IF(AND(DA51&lt;=70,DA51&gt;60),"10",IF(AND(DA51&lt;=60,DA51&gt;50),"5","0")))))</f>
        <v>30</v>
      </c>
      <c r="DC51" s="135">
        <f>ROUND(IFERROR(G51/CJ51,0)*100,0)</f>
        <v>72</v>
      </c>
      <c r="DD51" s="135" t="str">
        <f>IF(AND(DC51&lt;=100,DC51&gt;60),"30",IF(AND(DC51&lt;=60,DC51&gt;40),"20",IF(AND(DC51&lt;=40,DC51&gt;30),"15",IF(AND(DC51&lt;=30,DC51&gt;20),"10",IF(AND(DC51&lt;=20,DC51&gt;10),"5",IF(DC51=0,-30,0))))))</f>
        <v>30</v>
      </c>
      <c r="DE51" s="135">
        <v>40</v>
      </c>
      <c r="DF51" s="130" t="str">
        <f>IF(AND(DE51&lt;=100,DE51&gt;60),"20",IF(AND(DE51&lt;=60,DE51&gt;40),"15",IF(AND(DE51&lt;=40,DE51&gt;20),"10",IF(AND(DE51&lt;=20,DE51&gt;10),"5","0"))))</f>
        <v>10</v>
      </c>
      <c r="DG51" s="135">
        <v>40</v>
      </c>
      <c r="DH51" s="130" t="str">
        <f>IF(AND(DG51&lt;=100,DG51&gt;60),"20",IF(AND(DG51&lt;=60,DG51&gt;40),"15",IF(AND(DG51&lt;=40,DG51&gt;20),"10",IF(AND(DG51&lt;=20,DG51&gt;10),"5","0"))))</f>
        <v>10</v>
      </c>
      <c r="DI51" s="135">
        <v>40</v>
      </c>
      <c r="DJ51" s="130" t="str">
        <f>IF(AND(DI51&lt;=100,DI51&gt;60),"20",IF(AND(DI51&lt;=60,DI51&gt;40),"15",IF(AND(DI51&lt;=40,DI51&gt;20),"10",IF(AND(DI51&lt;=20,DI51&gt;10),"5","0"))))</f>
        <v>10</v>
      </c>
      <c r="DK51" s="135">
        <f>ROUND(IFERROR(CQ51/(CQ51+CR51)*100,0),0)</f>
        <v>78</v>
      </c>
      <c r="DL51" s="130" t="str">
        <f>IF(AND(DK51&lt;=100,DK51&gt;60),"20",IF(AND(DK51&lt;=60,DK51&gt;40),"15",IF(AND(DK51&lt;=40,DK51&gt;20),"10",IF(AND(DK51&lt;=20,DK51&gt;10),"5","0"))))</f>
        <v>20</v>
      </c>
      <c r="DM51" s="135">
        <f>ROUND(IFERROR(I51/(BW51+BY51+CC51+CF51+CI51),0)*100,0)</f>
        <v>84</v>
      </c>
      <c r="DN51" s="130" t="str">
        <f>IF(AND(DM51&lt;=100,DM51&gt;80),"50",IF(AND(DM51&lt;=80,DM51&gt;60),"40",IF(AND(DM51&lt;=60,DM51&gt;40),"30",IF(AND(DM51&lt;=40,DM51&gt;20),"20",IF(AND(DM51&lt;=20,DM51&gt;10),"10",IF(AND(DM51&lt;=10,DM51&gt;=5),"5","0"))))))</f>
        <v>50</v>
      </c>
      <c r="DO51" s="135">
        <f>ROUND(IFERROR(CS51/CT51,0)*100,0)</f>
        <v>100</v>
      </c>
      <c r="DP51" s="130" t="str">
        <f>IF(AND(DO51&lt;=100,DO51&gt;80),"30",IF(AND(DO51&lt;=80,DO51&gt;60),"20",IF(AND(DO51&lt;=60,DO51&gt;50),"15",IF(AND(DO51&lt;=50,DO51&gt;40),"10","0"))))</f>
        <v>30</v>
      </c>
      <c r="DQ51" s="130">
        <f>ROUND(IFERROR(CU51/CV51,0)*100,0)</f>
        <v>55</v>
      </c>
      <c r="DR51" s="130" t="str">
        <f>IF(AND(DQ51&lt;=100,DQ51&gt;80),"30",IF(AND(DQ51&lt;=80,DQ51&gt;60),"20",IF(AND(DQ51&lt;=60,DQ51&gt;40),"15",IF(AND(DQ51&lt;=40,DQ51&gt;20),"10","0"))))</f>
        <v>15</v>
      </c>
      <c r="DS51" s="130">
        <f>CX51+CZ51+DB51+DD51+DF51+DH51+DJ51+DL51+DN51+DP51+DR51</f>
        <v>245</v>
      </c>
      <c r="DT51" s="130">
        <v>14587</v>
      </c>
      <c r="DU51" s="130">
        <v>0</v>
      </c>
      <c r="DV51" s="130">
        <v>108808</v>
      </c>
      <c r="DW51" s="130">
        <v>7933</v>
      </c>
      <c r="DX51" s="130">
        <v>0</v>
      </c>
      <c r="DY51" s="130">
        <f>ROUND(IFERROR((DT51+DU51+DX51)/(DV51+DT51+DW51),0)*100,0)</f>
        <v>11</v>
      </c>
      <c r="DZ51" s="130" t="str">
        <f>IF(AND(DY51&lt;=100,DY51&gt;90),"50",IF(AND(DY51&lt;=90,DY51&gt;80),"45",IF(AND(DY51&lt;=80,DY51&gt;70),"40",IF(AND(DY51&lt;=70,DY51&gt;60),"35",IF(AND(DY51&lt;=60,DY51&gt;50),"30",IF(AND(DY51&lt;=50,DY51&gt;40),"25",IF(AND(DY51&lt;=40,DY51&gt;30),"20",IF(AND(DY51&lt;=30,DY51&gt;20),"15",IF(AND(DY51&lt;=20,DY51&gt;10),"10",IF(AND(DY51&lt;=10,DY51&gt;5),"5","0"))))))))))</f>
        <v>10</v>
      </c>
      <c r="EA51" s="130">
        <f>ROUND(IFERROR(DU51/DW51,0)*100,0)</f>
        <v>0</v>
      </c>
      <c r="EB51" s="130" t="str">
        <f>IF(EA51=100,"20","0")</f>
        <v>0</v>
      </c>
      <c r="EC51" s="130">
        <f>ROUND(IFERROR(DX51/DV51,0)*100,0)</f>
        <v>0</v>
      </c>
      <c r="ED51" s="130" t="str">
        <f>IF(AND(EC51&lt;=100,EC51&gt;80),"20",IF(AND(EC51&lt;=80,EC51&gt;60),"15",IF(AND(EC51&lt;=60,EC51&gt;40),"10","0")))</f>
        <v>0</v>
      </c>
      <c r="EE51" s="130">
        <f>DZ51+EB51+ED51</f>
        <v>10</v>
      </c>
      <c r="EF51" s="130">
        <f>EE51+DS51</f>
        <v>255</v>
      </c>
      <c r="EG51" s="142">
        <v>69154</v>
      </c>
      <c r="EH51" s="146">
        <v>618880</v>
      </c>
      <c r="EI51" s="141">
        <f>ROUND(EG51/EH51*100000,0)</f>
        <v>11174</v>
      </c>
      <c r="EJ51" s="141" t="str">
        <f>IF(AND(EI51&gt;=4001,EI51&gt;=4001),"30",IF(AND(EI51&lt;=4000,EI51&gt;=3001),"20",IF(AND(EI51&lt;=3000,EI51&gt;=2001),"10",IF(AND(EI51&lt;=2000,EI51&gt;=1001),"5",IF(AND(EI51&lt;=1000,EI51&gt;=0),"0")))))</f>
        <v>30</v>
      </c>
      <c r="EK51" s="145">
        <v>46</v>
      </c>
      <c r="EL51" s="135" t="str">
        <f>IF(AND(EK51&gt;=5,EK51&gt;=5),"30",IF(AND(EK51&lt;=4,EK51&gt;=3),"20",IF(AND(EK51&lt;=2,EK51&gt;=1),"10",IF(AND(EK51=0,EK51=0),"0"))))</f>
        <v>30</v>
      </c>
      <c r="EM51" s="138">
        <v>17</v>
      </c>
      <c r="EN51" s="135">
        <f>IFERROR(ROUND(EM51/BZ51*100,0),0)</f>
        <v>53</v>
      </c>
      <c r="EO51" s="135" t="str">
        <f>IF(AND(EN51&lt;=100, EN51&gt;80),"30",IF(AND(EN51&lt;=80, EN51&gt;60),"20",IF(AND(EN51&lt;=60, EN51&gt;40),"15",IF(AND(EN51&lt;=40, EN51&gt;20),"10",IF(AND(EN51&lt;=20, EN51&gt;5),"5",IF(AND(EN51&lt;=5, EN51&gt;=0),"0"))))))</f>
        <v>15</v>
      </c>
      <c r="EP51" s="142">
        <v>28</v>
      </c>
      <c r="EQ51" s="135">
        <f>IFERROR(ROUND(EP51/BW51*100,0),0)</f>
        <v>100</v>
      </c>
      <c r="ER51" s="135">
        <f>IF(EQ51=100,10,-50)</f>
        <v>10</v>
      </c>
      <c r="ES51" s="142">
        <v>26</v>
      </c>
      <c r="ET51" s="135">
        <f>IFERROR(ROUND(ES51/BZ51*100,0),0)</f>
        <v>81</v>
      </c>
      <c r="EU51" s="135" t="str">
        <f>IF(AND(ET51&lt;=100,ET51&gt;90),"50",IF(AND(ET51&lt;=90,ET51&gt;80),"45",IF(AND(ET51&lt;=80,ET51&gt;70),"40",IF(AND(ET51&lt;=70,ET51&gt;60),"35",IF(AND(ET51&lt;=60,ET51&gt;50),"30",IF(AND(ET51&lt;=50,ET51&gt;40),"25",IF(AND(ET51&lt;=40,ET51&gt;30),"20",IF(AND(ET51&lt;=30,ET51&gt;20),"15",IF(AND(ET51&lt;=20,ET51&gt;10),"10",IF(AND(ET51&lt;=10,ET51&gt;5),"5",IF(AND(ET51&lt;=5,ET51&gt;0),"1",IF(AND(ET51&lt;=0,ET51&lt;0),"0"))))))))))))</f>
        <v>45</v>
      </c>
      <c r="EV51" s="142">
        <v>58</v>
      </c>
      <c r="EW51" s="135">
        <f>IFERROR(ROUND(EV51/(BW51+BY51)*100,0),0)</f>
        <v>97</v>
      </c>
      <c r="EX51" s="135" t="str">
        <f>IF(AND(EW51&lt;=100,EW51&gt;90),"50",IF(AND(EW51&lt;=90,EW51&gt;80),"45",IF(AND(EW51&lt;=80,EW51&gt;70),"40",IF(AND(EW51&lt;=70,EW51&gt;60),"35",IF(AND(EW51&lt;=60,EW51&gt;50),"30",IF(AND(EW51&lt;=50,EW51&gt;40),"25",IF(AND(EW51&lt;=40,EW51&gt;30),"20",IF(AND(EW51&lt;=30,EW51&gt;20),"15",IF(AND(EW51&lt;=20,EW51&gt;10),"10",IF(AND(EW51&lt;=10,EW51&gt;5),"5",IF(AND(EW51&lt;5,EW51&gt;0),"0")))))))))))</f>
        <v>50</v>
      </c>
      <c r="EY51" s="142">
        <v>2</v>
      </c>
      <c r="EZ51" s="130" t="str">
        <f>IF(AND(EY51&gt;=5,EY51&gt;=5),"30",IF(AND(EY51&lt;=4,EY51&gt;1),"20",IF(AND(EY51&lt;=1,EY51&gt;0),"10",IF(AND(EY51=0,EY51=0),"0"))))</f>
        <v>20</v>
      </c>
      <c r="FA51" s="142">
        <v>0</v>
      </c>
      <c r="FB51" s="130" t="str">
        <f>IF(AND(FA51&lt;=100,FA51&gt;80),"30",IF(AND(FA51&lt;=80,FA51&gt;60),"20",IF(AND(FA51&lt;=60,FA51&gt;40),"15",IF(AND(FA51&lt;=40,FA51&gt;20),"10",IF(AND(FA51&lt;=20,FA51&gt;=0),"0")))))</f>
        <v>0</v>
      </c>
      <c r="FC51" s="142">
        <v>23</v>
      </c>
      <c r="FD51" s="130" t="str">
        <f>IF(AND(FC51&lt;=100,FC51&gt;80),"30",IF(AND(FC51&lt;=80,FC51&gt;60),"20",IF(AND(FC51&lt;=60,FC51&gt;40),"15",IF(AND(FC51&lt;=40,FC51&gt;20),"10",IF(AND(FC51&lt;=20,FC51&gt;5),"5",IF(AND(FC51&lt;=5,FC51&gt;=0),"0"))))))</f>
        <v>10</v>
      </c>
      <c r="FE51" s="130">
        <f>EJ51+EL51+EO51</f>
        <v>75</v>
      </c>
      <c r="FF51" s="130">
        <f>ER51+EU51+EX51+EZ51+FB51+FD51</f>
        <v>135</v>
      </c>
      <c r="FG51" s="130">
        <f>FF51+FE51</f>
        <v>210</v>
      </c>
      <c r="FH51" s="143">
        <f>EF51+FG51</f>
        <v>465</v>
      </c>
      <c r="FI51" s="90"/>
      <c r="FJ51" s="86"/>
    </row>
    <row r="52" spans="1:166" ht="15.6" customHeight="1" x14ac:dyDescent="0.3">
      <c r="A52" s="43">
        <v>49</v>
      </c>
      <c r="B52" s="43" t="s">
        <v>161</v>
      </c>
      <c r="C52" s="87" t="s">
        <v>264</v>
      </c>
      <c r="D52" s="130">
        <v>31</v>
      </c>
      <c r="E52" s="130">
        <v>485</v>
      </c>
      <c r="F52" s="130">
        <v>1618</v>
      </c>
      <c r="G52" s="131">
        <v>1113</v>
      </c>
      <c r="H52" s="131">
        <v>217</v>
      </c>
      <c r="I52" s="130">
        <v>2603</v>
      </c>
      <c r="J52" s="131">
        <v>31</v>
      </c>
      <c r="K52" s="131">
        <v>490</v>
      </c>
      <c r="L52" s="131">
        <v>985</v>
      </c>
      <c r="M52" s="131">
        <v>637</v>
      </c>
      <c r="N52" s="131">
        <v>1328</v>
      </c>
      <c r="O52" s="131">
        <v>74</v>
      </c>
      <c r="P52" s="132" t="s">
        <v>265</v>
      </c>
      <c r="Q52" s="133">
        <v>30</v>
      </c>
      <c r="R52" s="133">
        <v>489</v>
      </c>
      <c r="S52" s="133">
        <v>454</v>
      </c>
      <c r="T52" s="133">
        <v>35</v>
      </c>
      <c r="U52" s="133">
        <v>2244</v>
      </c>
      <c r="V52" s="133">
        <v>112</v>
      </c>
      <c r="W52" s="133">
        <v>228</v>
      </c>
      <c r="X52" s="144" t="s">
        <v>444</v>
      </c>
      <c r="Y52" s="134">
        <v>31</v>
      </c>
      <c r="Z52" s="134">
        <v>485</v>
      </c>
      <c r="AA52" s="134"/>
      <c r="AB52" s="134"/>
      <c r="AC52" s="134"/>
      <c r="AD52" s="134"/>
      <c r="AE52" s="134">
        <v>1556</v>
      </c>
      <c r="AF52" s="134"/>
      <c r="AG52" s="134"/>
      <c r="AH52" s="134">
        <v>112</v>
      </c>
      <c r="AI52" s="134"/>
      <c r="AJ52" s="134"/>
      <c r="AK52" s="134"/>
      <c r="AL52" s="135">
        <v>488</v>
      </c>
      <c r="AM52" s="135">
        <v>35</v>
      </c>
      <c r="AN52" s="135">
        <v>453</v>
      </c>
      <c r="AO52" s="135">
        <f>AP52+AQ52</f>
        <v>1931</v>
      </c>
      <c r="AP52" s="135">
        <v>985</v>
      </c>
      <c r="AQ52" s="135">
        <v>946</v>
      </c>
      <c r="AR52" s="135">
        <v>391</v>
      </c>
      <c r="AS52" s="135">
        <v>105</v>
      </c>
      <c r="AT52" s="135">
        <v>286</v>
      </c>
      <c r="AU52" s="136" t="s">
        <v>445</v>
      </c>
      <c r="AV52" s="135">
        <v>206</v>
      </c>
      <c r="AW52" s="135">
        <v>206</v>
      </c>
      <c r="AX52" s="135">
        <v>206</v>
      </c>
      <c r="AY52" s="135">
        <v>521</v>
      </c>
      <c r="AZ52" s="135">
        <v>436</v>
      </c>
      <c r="BA52" s="135">
        <v>502</v>
      </c>
      <c r="BB52" s="135">
        <v>83</v>
      </c>
      <c r="BC52" s="135">
        <v>83</v>
      </c>
      <c r="BD52" s="135">
        <v>83</v>
      </c>
      <c r="BE52" s="135">
        <v>32</v>
      </c>
      <c r="BF52" s="135">
        <v>32</v>
      </c>
      <c r="BG52" s="135">
        <v>32</v>
      </c>
      <c r="BH52" s="135">
        <v>1</v>
      </c>
      <c r="BI52" s="135">
        <v>1</v>
      </c>
      <c r="BJ52" s="135">
        <v>1</v>
      </c>
      <c r="BK52" s="135">
        <v>1728</v>
      </c>
      <c r="BL52" s="135">
        <v>528</v>
      </c>
      <c r="BM52" s="135">
        <v>1728</v>
      </c>
      <c r="BN52" s="135">
        <v>650</v>
      </c>
      <c r="BO52" s="135">
        <v>50</v>
      </c>
      <c r="BP52" s="135">
        <v>650</v>
      </c>
      <c r="BQ52" s="137">
        <v>1</v>
      </c>
      <c r="BR52" s="137">
        <v>1</v>
      </c>
      <c r="BS52" s="137">
        <v>1</v>
      </c>
      <c r="BT52" s="137">
        <v>253</v>
      </c>
      <c r="BU52" s="137">
        <v>253</v>
      </c>
      <c r="BV52" s="137">
        <v>253</v>
      </c>
      <c r="BW52" s="130">
        <f>Y52</f>
        <v>31</v>
      </c>
      <c r="BX52" s="130">
        <f>Z52</f>
        <v>485</v>
      </c>
      <c r="BY52" s="130">
        <f>BX52</f>
        <v>485</v>
      </c>
      <c r="BZ52" s="130">
        <f>BX52</f>
        <v>485</v>
      </c>
      <c r="CA52" s="130">
        <f>AM52</f>
        <v>35</v>
      </c>
      <c r="CB52" s="130">
        <f>AE52</f>
        <v>1556</v>
      </c>
      <c r="CC52" s="130">
        <f>CB52</f>
        <v>1556</v>
      </c>
      <c r="CD52" s="130">
        <f>CB52</f>
        <v>1556</v>
      </c>
      <c r="CE52" s="130">
        <f>AH52</f>
        <v>112</v>
      </c>
      <c r="CF52" s="130">
        <f>CE52</f>
        <v>112</v>
      </c>
      <c r="CG52" s="130">
        <f>CE52</f>
        <v>112</v>
      </c>
      <c r="CH52" s="130">
        <f>IFERROR(AV52+AY52+BB52+BE52+BH52+BK52+BN52+BQ52+BT52,0)</f>
        <v>3475</v>
      </c>
      <c r="CI52" s="130">
        <f>IFERROR(AW52+AZ52+BC52+BF52+BI52+BL52+BO52+BR52+BU52,0)</f>
        <v>1590</v>
      </c>
      <c r="CJ52" s="130">
        <f>IFERROR(AX52+BA52+BD52+BG52+BJ52+BM52+BP52+BS52+BV52,0)</f>
        <v>3456</v>
      </c>
      <c r="CK52" s="135">
        <v>115</v>
      </c>
      <c r="CL52" s="135">
        <v>3651</v>
      </c>
      <c r="CM52" s="135">
        <v>1877</v>
      </c>
      <c r="CN52" s="135">
        <v>3652</v>
      </c>
      <c r="CO52" s="135">
        <v>1407</v>
      </c>
      <c r="CP52" s="135">
        <v>114283</v>
      </c>
      <c r="CQ52" s="135">
        <v>27530</v>
      </c>
      <c r="CR52" s="135">
        <v>32502</v>
      </c>
      <c r="CS52" s="135">
        <v>75786</v>
      </c>
      <c r="CT52" s="135">
        <v>78574</v>
      </c>
      <c r="CU52" s="139">
        <v>8902</v>
      </c>
      <c r="CV52" s="140">
        <v>18514</v>
      </c>
      <c r="CW52" s="135">
        <f>ROUND(IFERROR(D52/BW52,0)*100,0)</f>
        <v>100</v>
      </c>
      <c r="CX52" s="130">
        <f>IF(CW52=100,10,-50)</f>
        <v>10</v>
      </c>
      <c r="CY52" s="135">
        <f>ROUND(IFERROR(E52/BZ52,0)*100,0)</f>
        <v>100</v>
      </c>
      <c r="CZ52" s="130" t="str">
        <f>IF((CY52=100),"30",IF(AND(CY52&lt;=99,CY52&gt;90),"20",IF(AND(CY52&lt;=90,CY52&gt;80),"10","-30")))</f>
        <v>30</v>
      </c>
      <c r="DA52" s="135">
        <f>ROUND(IFERROR(F52/(CD52+CG52),0)*100,0)</f>
        <v>97</v>
      </c>
      <c r="DB52" s="130" t="str">
        <f>IF(AND(DA52&lt;=100,DA52&gt;90),"30",IF(AND(DA52&lt;=90,DA52&gt;80),"20",IF(AND(DA52&lt;=80,DA52&gt;70),"15",IF(AND(DA52&lt;=70,DA52&gt;60),"10",IF(AND(DA52&lt;=60,DA52&gt;50),"5","0")))))</f>
        <v>30</v>
      </c>
      <c r="DC52" s="135">
        <f>ROUND(IFERROR(G52/CJ52,0)*100,0)</f>
        <v>32</v>
      </c>
      <c r="DD52" s="135" t="str">
        <f>IF(AND(DC52&lt;=100,DC52&gt;60),"30",IF(AND(DC52&lt;=60,DC52&gt;40),"20",IF(AND(DC52&lt;=40,DC52&gt;30),"15",IF(AND(DC52&lt;=30,DC52&gt;20),"10",IF(AND(DC52&lt;=20,DC52&gt;10),"5",IF(DC52=0,-30,0))))))</f>
        <v>15</v>
      </c>
      <c r="DE52" s="135">
        <f>ROUND(IFERROR(CK52/CL52*100,0),0)</f>
        <v>3</v>
      </c>
      <c r="DF52" s="130" t="str">
        <f>IF(AND(DE52&lt;=100,DE52&gt;60),"20",IF(AND(DE52&lt;=60,DE52&gt;40),"15",IF(AND(DE52&lt;=40,DE52&gt;20),"10",IF(AND(DE52&lt;=20,DE52&gt;10),"5","0"))))</f>
        <v>0</v>
      </c>
      <c r="DG52" s="135">
        <f>ROUND(IFERROR(CM52/CN52*100,0),0)</f>
        <v>51</v>
      </c>
      <c r="DH52" s="130" t="str">
        <f>IF(AND(DG52&lt;=100,DG52&gt;60),"20",IF(AND(DG52&lt;=60,DG52&gt;40),"15",IF(AND(DG52&lt;=40,DG52&gt;20),"10",IF(AND(DG52&lt;=20,DG52&gt;10),"5","0"))))</f>
        <v>15</v>
      </c>
      <c r="DI52" s="135">
        <f>ROUND(IFERROR(CO52/CP52*100,0),0)</f>
        <v>1</v>
      </c>
      <c r="DJ52" s="130" t="str">
        <f>IF(AND(DI52&lt;=100,DI52&gt;60),"20",IF(AND(DI52&lt;=60,DI52&gt;40),"15",IF(AND(DI52&lt;=40,DI52&gt;20),"10",IF(AND(DI52&lt;=20,DI52&gt;10),"5","0"))))</f>
        <v>0</v>
      </c>
      <c r="DK52" s="135">
        <f>ROUND(IFERROR(CQ52/(CQ52+CR52)*100,0),0)</f>
        <v>46</v>
      </c>
      <c r="DL52" s="130" t="str">
        <f>IF(AND(DK52&lt;=100,DK52&gt;60),"20",IF(AND(DK52&lt;=60,DK52&gt;40),"15",IF(AND(DK52&lt;=40,DK52&gt;20),"10",IF(AND(DK52&lt;=20,DK52&gt;10),"5","0"))))</f>
        <v>15</v>
      </c>
      <c r="DM52" s="135">
        <f>ROUND(IFERROR(I52/(BW52+BY52+CC52+CF52+CI52),0)*100,0)</f>
        <v>69</v>
      </c>
      <c r="DN52" s="130" t="str">
        <f>IF(AND(DM52&lt;=100,DM52&gt;80),"50",IF(AND(DM52&lt;=80,DM52&gt;60),"40",IF(AND(DM52&lt;=60,DM52&gt;40),"30",IF(AND(DM52&lt;=40,DM52&gt;20),"20",IF(AND(DM52&lt;=20,DM52&gt;10),"10",IF(AND(DM52&lt;=10,DM52&gt;=5),"5","0"))))))</f>
        <v>40</v>
      </c>
      <c r="DO52" s="135">
        <f>ROUND(IFERROR(CS52/CT52,0)*100,0)</f>
        <v>96</v>
      </c>
      <c r="DP52" s="130" t="str">
        <f>IF(AND(DO52&lt;=100,DO52&gt;80),"30",IF(AND(DO52&lt;=80,DO52&gt;60),"20",IF(AND(DO52&lt;=60,DO52&gt;50),"15",IF(AND(DO52&lt;=50,DO52&gt;40),"10","0"))))</f>
        <v>30</v>
      </c>
      <c r="DQ52" s="130">
        <f>ROUND(IFERROR(CU52/CV52,0)*100,0)</f>
        <v>48</v>
      </c>
      <c r="DR52" s="130" t="str">
        <f>IF(AND(DQ52&lt;=100,DQ52&gt;80),"30",IF(AND(DQ52&lt;=80,DQ52&gt;60),"20",IF(AND(DQ52&lt;=60,DQ52&gt;40),"15",IF(AND(DQ52&lt;=40,DQ52&gt;20),"10","0"))))</f>
        <v>15</v>
      </c>
      <c r="DS52" s="130">
        <f>CX52+CZ52+DB52+DD52+DF52+DH52+DJ52+DL52+DN52+DP52+DR52</f>
        <v>200</v>
      </c>
      <c r="DT52" s="130">
        <v>82925</v>
      </c>
      <c r="DU52" s="130">
        <v>0</v>
      </c>
      <c r="DV52" s="130">
        <v>494111</v>
      </c>
      <c r="DW52" s="130">
        <v>0</v>
      </c>
      <c r="DX52" s="130">
        <v>0</v>
      </c>
      <c r="DY52" s="130">
        <f>ROUND(IFERROR((DT52+DU52+DX52)/(DV52+DT52+DW52),0)*100,0)</f>
        <v>14</v>
      </c>
      <c r="DZ52" s="130" t="str">
        <f>IF(AND(DY52&lt;=100,DY52&gt;90),"50",IF(AND(DY52&lt;=90,DY52&gt;80),"45",IF(AND(DY52&lt;=80,DY52&gt;70),"40",IF(AND(DY52&lt;=70,DY52&gt;60),"35",IF(AND(DY52&lt;=60,DY52&gt;50),"30",IF(AND(DY52&lt;=50,DY52&gt;40),"25",IF(AND(DY52&lt;=40,DY52&gt;30),"20",IF(AND(DY52&lt;=30,DY52&gt;20),"15",IF(AND(DY52&lt;=20,DY52&gt;10),"10",IF(AND(DY52&lt;=10,DY52&gt;5),"5","0"))))))))))</f>
        <v>10</v>
      </c>
      <c r="EA52" s="130">
        <v>100</v>
      </c>
      <c r="EB52" s="130" t="str">
        <f>IF(EA52=100,"20","0")</f>
        <v>20</v>
      </c>
      <c r="EC52" s="130">
        <f>ROUND(IFERROR(DX52/DV52,0)*100,0)</f>
        <v>0</v>
      </c>
      <c r="ED52" s="130" t="str">
        <f>IF(AND(EC52&lt;=100,EC52&gt;80),"20",IF(AND(EC52&lt;=80,EC52&gt;60),"15",IF(AND(EC52&lt;=60,EC52&gt;40),"10","0")))</f>
        <v>0</v>
      </c>
      <c r="EE52" s="130">
        <f>DZ52+EB52+ED52</f>
        <v>30</v>
      </c>
      <c r="EF52" s="130">
        <f>EE52+DS52</f>
        <v>230</v>
      </c>
      <c r="EG52" s="142">
        <v>89411</v>
      </c>
      <c r="EH52" s="146">
        <v>2320573</v>
      </c>
      <c r="EI52" s="141">
        <f>ROUND(EG52/EH52*100000,0)</f>
        <v>3853</v>
      </c>
      <c r="EJ52" s="141" t="str">
        <f>IF(AND(EI52&gt;=4001,EI52&gt;=4001),"30",IF(AND(EI52&lt;=4000,EI52&gt;=3001),"20",IF(AND(EI52&lt;=3000,EI52&gt;=2001),"10",IF(AND(EI52&lt;=2000,EI52&gt;=1001),"5",IF(AND(EI52&lt;=1000,EI52&gt;=0),"0")))))</f>
        <v>20</v>
      </c>
      <c r="EK52" s="145">
        <v>20</v>
      </c>
      <c r="EL52" s="135" t="str">
        <f>IF(AND(EK52&gt;=5,EK52&gt;=5),"30",IF(AND(EK52&lt;=4,EK52&gt;=3),"20",IF(AND(EK52&lt;=2,EK52&gt;=1),"10",IF(AND(EK52=0,EK52=0),"0"))))</f>
        <v>30</v>
      </c>
      <c r="EM52" s="138">
        <v>250</v>
      </c>
      <c r="EN52" s="135">
        <f>IFERROR(ROUND(EM52/BZ52*100,0),0)</f>
        <v>52</v>
      </c>
      <c r="EO52" s="135" t="str">
        <f>IF(AND(EN52&lt;=100, EN52&gt;80),"30",IF(AND(EN52&lt;=80, EN52&gt;60),"20",IF(AND(EN52&lt;=60, EN52&gt;40),"15",IF(AND(EN52&lt;=40, EN52&gt;20),"10",IF(AND(EN52&lt;=20, EN52&gt;5),"5",IF(AND(EN52&lt;=5, EN52&gt;=0),"0"))))))</f>
        <v>15</v>
      </c>
      <c r="EP52" s="142">
        <v>31</v>
      </c>
      <c r="EQ52" s="135">
        <f>IFERROR(ROUND(EP52/BW52*100,0),0)</f>
        <v>100</v>
      </c>
      <c r="ER52" s="135">
        <f>IF(EQ52=100,10,-50)</f>
        <v>10</v>
      </c>
      <c r="ES52" s="142">
        <v>437</v>
      </c>
      <c r="ET52" s="135">
        <f>IFERROR(ROUND(ES52/BZ52*100,0),0)</f>
        <v>90</v>
      </c>
      <c r="EU52" s="135" t="str">
        <f>IF(AND(ET52&lt;=100,ET52&gt;90),"50",IF(AND(ET52&lt;=90,ET52&gt;80),"45",IF(AND(ET52&lt;=80,ET52&gt;70),"40",IF(AND(ET52&lt;=70,ET52&gt;60),"35",IF(AND(ET52&lt;=60,ET52&gt;50),"30",IF(AND(ET52&lt;=50,ET52&gt;40),"25",IF(AND(ET52&lt;=40,ET52&gt;30),"20",IF(AND(ET52&lt;=30,ET52&gt;20),"15",IF(AND(ET52&lt;=20,ET52&gt;10),"10",IF(AND(ET52&lt;=10,ET52&gt;5),"5",IF(AND(ET52&lt;=5,ET52&gt;0),"1",IF(AND(ET52&lt;=0,ET52&lt;0),"0"))))))))))))</f>
        <v>45</v>
      </c>
      <c r="EV52" s="142">
        <v>516</v>
      </c>
      <c r="EW52" s="135">
        <f>IFERROR(ROUND(EV52/(BW52+BY52)*100,0),0)</f>
        <v>100</v>
      </c>
      <c r="EX52" s="135" t="str">
        <f>IF(AND(EW52&lt;=100,EW52&gt;90),"50",IF(AND(EW52&lt;=90,EW52&gt;80),"45",IF(AND(EW52&lt;=80,EW52&gt;70),"40",IF(AND(EW52&lt;=70,EW52&gt;60),"35",IF(AND(EW52&lt;=60,EW52&gt;50),"30",IF(AND(EW52&lt;=50,EW52&gt;40),"25",IF(AND(EW52&lt;=40,EW52&gt;30),"20",IF(AND(EW52&lt;=30,EW52&gt;20),"15",IF(AND(EW52&lt;=20,EW52&gt;10),"10",IF(AND(EW52&lt;=10,EW52&gt;5),"5",IF(AND(EW52&lt;5,EW52&gt;0),"0")))))))))))</f>
        <v>50</v>
      </c>
      <c r="EY52" s="142">
        <v>6</v>
      </c>
      <c r="EZ52" s="130" t="str">
        <f>IF(AND(EY52&gt;=5,EY52&gt;=5),"30",IF(AND(EY52&lt;=4,EY52&gt;1),"20",IF(AND(EY52&lt;=1,EY52&gt;0),"10",IF(AND(EY52=0,EY52=0),"0"))))</f>
        <v>30</v>
      </c>
      <c r="FA52" s="142">
        <v>30</v>
      </c>
      <c r="FB52" s="130" t="str">
        <f>IF(AND(FA52&lt;=100,FA52&gt;80),"30",IF(AND(FA52&lt;=80,FA52&gt;60),"20",IF(AND(FA52&lt;=60,FA52&gt;40),"15",IF(AND(FA52&lt;=40,FA52&gt;20),"10",IF(AND(FA52&lt;=20,FA52&gt;=0),"0")))))</f>
        <v>10</v>
      </c>
      <c r="FC52" s="142">
        <v>31</v>
      </c>
      <c r="FD52" s="130" t="str">
        <f>IF(AND(FC52&lt;=100,FC52&gt;80),"30",IF(AND(FC52&lt;=80,FC52&gt;60),"20",IF(AND(FC52&lt;=60,FC52&gt;40),"15",IF(AND(FC52&lt;=40,FC52&gt;20),"10",IF(AND(FC52&lt;=20,FC52&gt;5),"5",IF(AND(FC52&lt;=5,FC52&gt;=0),"0"))))))</f>
        <v>10</v>
      </c>
      <c r="FE52" s="130">
        <f>EJ52+EL52+EO52</f>
        <v>65</v>
      </c>
      <c r="FF52" s="130">
        <f>ER52+EU52+EX52+EZ52+FB52+FD52</f>
        <v>155</v>
      </c>
      <c r="FG52" s="130">
        <f>FF52+FE52</f>
        <v>220</v>
      </c>
      <c r="FH52" s="143">
        <f>EF52+FG52</f>
        <v>450</v>
      </c>
      <c r="FI52" s="90"/>
      <c r="FJ52" s="86"/>
    </row>
    <row r="53" spans="1:166" ht="15.6" customHeight="1" x14ac:dyDescent="0.3">
      <c r="A53" s="43">
        <v>50</v>
      </c>
      <c r="B53" s="43" t="s">
        <v>161</v>
      </c>
      <c r="C53" s="87" t="s">
        <v>266</v>
      </c>
      <c r="D53" s="130">
        <v>26</v>
      </c>
      <c r="E53" s="130">
        <v>399</v>
      </c>
      <c r="F53" s="130">
        <v>1241</v>
      </c>
      <c r="G53" s="131">
        <v>253</v>
      </c>
      <c r="H53" s="131">
        <v>164</v>
      </c>
      <c r="I53" s="130">
        <v>1558</v>
      </c>
      <c r="J53" s="131">
        <v>26</v>
      </c>
      <c r="K53" s="131">
        <v>422</v>
      </c>
      <c r="L53" s="131">
        <v>727</v>
      </c>
      <c r="M53" s="131">
        <v>479</v>
      </c>
      <c r="N53" s="131">
        <v>571</v>
      </c>
      <c r="O53" s="131">
        <v>71</v>
      </c>
      <c r="P53" s="132" t="s">
        <v>267</v>
      </c>
      <c r="Q53" s="133">
        <v>19</v>
      </c>
      <c r="R53" s="133">
        <v>53</v>
      </c>
      <c r="S53" s="133">
        <v>21</v>
      </c>
      <c r="T53" s="133">
        <v>32</v>
      </c>
      <c r="U53" s="133">
        <v>0</v>
      </c>
      <c r="V53" s="133">
        <v>0</v>
      </c>
      <c r="W53" s="133">
        <v>0</v>
      </c>
      <c r="X53" s="14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5">
        <v>422</v>
      </c>
      <c r="AM53" s="135">
        <v>33</v>
      </c>
      <c r="AN53" s="135">
        <v>389</v>
      </c>
      <c r="AO53" s="135">
        <f>AP53+AQ53</f>
        <v>1175</v>
      </c>
      <c r="AP53" s="135">
        <v>474</v>
      </c>
      <c r="AQ53" s="135">
        <v>701</v>
      </c>
      <c r="AR53" s="135">
        <v>267</v>
      </c>
      <c r="AS53" s="135">
        <v>82</v>
      </c>
      <c r="AT53" s="135">
        <v>185</v>
      </c>
      <c r="AU53" s="136" t="s">
        <v>268</v>
      </c>
      <c r="AV53" s="135">
        <v>299</v>
      </c>
      <c r="AW53" s="135">
        <v>299</v>
      </c>
      <c r="AX53" s="135">
        <v>299</v>
      </c>
      <c r="AY53" s="135">
        <v>164</v>
      </c>
      <c r="AZ53" s="135">
        <v>164</v>
      </c>
      <c r="BA53" s="135">
        <v>164</v>
      </c>
      <c r="BB53" s="135">
        <v>64</v>
      </c>
      <c r="BC53" s="135">
        <v>64</v>
      </c>
      <c r="BD53" s="135">
        <v>64</v>
      </c>
      <c r="BE53" s="135">
        <v>33</v>
      </c>
      <c r="BF53" s="135">
        <v>33</v>
      </c>
      <c r="BG53" s="135">
        <v>33</v>
      </c>
      <c r="BH53" s="135">
        <v>11</v>
      </c>
      <c r="BI53" s="135">
        <v>11</v>
      </c>
      <c r="BJ53" s="135">
        <v>11</v>
      </c>
      <c r="BK53" s="135">
        <v>10</v>
      </c>
      <c r="BL53" s="135">
        <v>10</v>
      </c>
      <c r="BM53" s="135">
        <v>10</v>
      </c>
      <c r="BN53" s="135">
        <v>91</v>
      </c>
      <c r="BO53" s="135">
        <v>91</v>
      </c>
      <c r="BP53" s="135">
        <v>91</v>
      </c>
      <c r="BQ53" s="137" t="s">
        <v>396</v>
      </c>
      <c r="BR53" s="137" t="s">
        <v>396</v>
      </c>
      <c r="BS53" s="137" t="s">
        <v>396</v>
      </c>
      <c r="BT53" s="137" t="s">
        <v>396</v>
      </c>
      <c r="BU53" s="137" t="s">
        <v>396</v>
      </c>
      <c r="BV53" s="137" t="s">
        <v>396</v>
      </c>
      <c r="BW53" s="130">
        <f>J53</f>
        <v>26</v>
      </c>
      <c r="BX53" s="130">
        <f>AL53</f>
        <v>422</v>
      </c>
      <c r="BY53" s="130">
        <f>BX53</f>
        <v>422</v>
      </c>
      <c r="BZ53" s="130">
        <f>BX53</f>
        <v>422</v>
      </c>
      <c r="CA53" s="130">
        <f>AM53</f>
        <v>33</v>
      </c>
      <c r="CB53" s="130">
        <f>AO53</f>
        <v>1175</v>
      </c>
      <c r="CC53" s="130">
        <f>CB53</f>
        <v>1175</v>
      </c>
      <c r="CD53" s="130">
        <f>CB53</f>
        <v>1175</v>
      </c>
      <c r="CE53" s="130">
        <f>AR53</f>
        <v>267</v>
      </c>
      <c r="CF53" s="130">
        <f>CE53</f>
        <v>267</v>
      </c>
      <c r="CG53" s="130">
        <f>CE53</f>
        <v>267</v>
      </c>
      <c r="CH53" s="130">
        <f>IFERROR(AV53+AY53+BB53+BE53+BH53+BK53+BN53+BQ53+BT53,0)</f>
        <v>0</v>
      </c>
      <c r="CI53" s="130">
        <f>IFERROR(AW53+AZ53+BC53+BF53+BI53+BL53+BO53+BR53+BU53,0)</f>
        <v>0</v>
      </c>
      <c r="CJ53" s="130">
        <f>IFERROR(AX53+BA53+BD53+BG53+BJ53+BM53+BP53+BS53+BV53,0)</f>
        <v>0</v>
      </c>
      <c r="CK53" s="135">
        <v>6</v>
      </c>
      <c r="CL53" s="135">
        <v>1986</v>
      </c>
      <c r="CM53" s="135">
        <v>63</v>
      </c>
      <c r="CN53" s="135">
        <v>1987</v>
      </c>
      <c r="CO53" s="135">
        <v>269</v>
      </c>
      <c r="CP53" s="135">
        <v>42384</v>
      </c>
      <c r="CQ53" s="135">
        <v>862</v>
      </c>
      <c r="CR53" s="135">
        <v>16490</v>
      </c>
      <c r="CS53" s="135">
        <v>26548</v>
      </c>
      <c r="CT53" s="135">
        <v>26915</v>
      </c>
      <c r="CU53" s="139">
        <v>3914</v>
      </c>
      <c r="CV53" s="140">
        <v>6482</v>
      </c>
      <c r="CW53" s="135">
        <f>ROUND(IFERROR(D53/BW53,0)*100,0)</f>
        <v>100</v>
      </c>
      <c r="CX53" s="130">
        <f>IF(CW53=100,10,-50)</f>
        <v>10</v>
      </c>
      <c r="CY53" s="135">
        <f>ROUND(IFERROR(E53/BZ53,0)*100,0)</f>
        <v>95</v>
      </c>
      <c r="CZ53" s="130" t="str">
        <f>IF((CY53=100),"30",IF(AND(CY53&lt;=99,CY53&gt;90),"20",IF(AND(CY53&lt;=90,CY53&gt;80),"10","-30")))</f>
        <v>20</v>
      </c>
      <c r="DA53" s="135">
        <f>ROUND(IFERROR(F53/(CD53+CG53),0)*100,0)</f>
        <v>86</v>
      </c>
      <c r="DB53" s="130" t="str">
        <f>IF(AND(DA53&lt;=100,DA53&gt;90),"30",IF(AND(DA53&lt;=90,DA53&gt;80),"20",IF(AND(DA53&lt;=80,DA53&gt;70),"15",IF(AND(DA53&lt;=70,DA53&gt;60),"10",IF(AND(DA53&lt;=60,DA53&gt;50),"5","0")))))</f>
        <v>20</v>
      </c>
      <c r="DC53" s="135">
        <f>ROUND(IFERROR(G53/CJ53,0)*100,0)</f>
        <v>0</v>
      </c>
      <c r="DD53" s="135">
        <f>IF(AND(DC53&lt;=100,DC53&gt;60),"30",IF(AND(DC53&lt;=60,DC53&gt;40),"20",IF(AND(DC53&lt;=40,DC53&gt;30),"15",IF(AND(DC53&lt;=30,DC53&gt;20),"10",IF(AND(DC53&lt;=20,DC53&gt;10),"5",IF(DC53=0,-30,0))))))</f>
        <v>-30</v>
      </c>
      <c r="DE53" s="135">
        <f>ROUND(IFERROR(CK53/CL53*100,0),0)</f>
        <v>0</v>
      </c>
      <c r="DF53" s="130" t="str">
        <f>IF(AND(DE53&lt;=100,DE53&gt;60),"20",IF(AND(DE53&lt;=60,DE53&gt;40),"15",IF(AND(DE53&lt;=40,DE53&gt;20),"10",IF(AND(DE53&lt;=20,DE53&gt;10),"5","0"))))</f>
        <v>0</v>
      </c>
      <c r="DG53" s="135">
        <f>ROUND(IFERROR(CM53/CN53*100,0),0)</f>
        <v>3</v>
      </c>
      <c r="DH53" s="130" t="str">
        <f>IF(AND(DG53&lt;=100,DG53&gt;60),"20",IF(AND(DG53&lt;=60,DG53&gt;40),"15",IF(AND(DG53&lt;=40,DG53&gt;20),"10",IF(AND(DG53&lt;=20,DG53&gt;10),"5","0"))))</f>
        <v>0</v>
      </c>
      <c r="DI53" s="135">
        <f>ROUND(IFERROR(CO53/CP53*100,0),0)</f>
        <v>1</v>
      </c>
      <c r="DJ53" s="130" t="str">
        <f>IF(AND(DI53&lt;=100,DI53&gt;60),"20",IF(AND(DI53&lt;=60,DI53&gt;40),"15",IF(AND(DI53&lt;=40,DI53&gt;20),"10",IF(AND(DI53&lt;=20,DI53&gt;10),"5","0"))))</f>
        <v>0</v>
      </c>
      <c r="DK53" s="135">
        <f>ROUND(IFERROR(CQ53/(CQ53+CR53)*100,0),0)</f>
        <v>5</v>
      </c>
      <c r="DL53" s="130" t="str">
        <f>IF(AND(DK53&lt;=100,DK53&gt;60),"20",IF(AND(DK53&lt;=60,DK53&gt;40),"15",IF(AND(DK53&lt;=40,DK53&gt;20),"10",IF(AND(DK53&lt;=20,DK53&gt;10),"5","0"))))</f>
        <v>0</v>
      </c>
      <c r="DM53" s="135">
        <f>ROUND(IFERROR(I53/(BW53+BY53+CC53+CF53+CI53),0)*100,0)</f>
        <v>82</v>
      </c>
      <c r="DN53" s="130" t="str">
        <f>IF(AND(DM53&lt;=100,DM53&gt;80),"50",IF(AND(DM53&lt;=80,DM53&gt;60),"40",IF(AND(DM53&lt;=60,DM53&gt;40),"30",IF(AND(DM53&lt;=40,DM53&gt;20),"20",IF(AND(DM53&lt;=20,DM53&gt;10),"10",IF(AND(DM53&lt;=10,DM53&gt;=5),"5","0"))))))</f>
        <v>50</v>
      </c>
      <c r="DO53" s="135">
        <f>ROUND(IFERROR(CS53/CT53,0)*100,0)</f>
        <v>99</v>
      </c>
      <c r="DP53" s="130" t="str">
        <f>IF(AND(DO53&lt;=100,DO53&gt;80),"30",IF(AND(DO53&lt;=80,DO53&gt;60),"20",IF(AND(DO53&lt;=60,DO53&gt;50),"15",IF(AND(DO53&lt;=50,DO53&gt;40),"10","0"))))</f>
        <v>30</v>
      </c>
      <c r="DQ53" s="130">
        <f>ROUND(IFERROR(CU53/CV53,0)*100,0)</f>
        <v>60</v>
      </c>
      <c r="DR53" s="130" t="str">
        <f>IF(AND(DQ53&lt;=100,DQ53&gt;80),"30",IF(AND(DQ53&lt;=80,DQ53&gt;60),"20",IF(AND(DQ53&lt;=60,DQ53&gt;40),"15",IF(AND(DQ53&lt;=40,DQ53&gt;20),"10","0"))))</f>
        <v>15</v>
      </c>
      <c r="DS53" s="130">
        <f>CX53+CZ53+DB53+DD53+DF53+DH53+DJ53+DL53+DN53+DP53+DR53</f>
        <v>115</v>
      </c>
      <c r="DT53" s="130">
        <v>28806</v>
      </c>
      <c r="DU53" s="130">
        <v>0</v>
      </c>
      <c r="DV53" s="130">
        <v>247696</v>
      </c>
      <c r="DW53" s="130">
        <v>0</v>
      </c>
      <c r="DX53" s="130">
        <v>0</v>
      </c>
      <c r="DY53" s="130">
        <f>ROUND(IFERROR((DT53+DU53+DX53)/(DV53+DT53+DW53),0)*100,0)</f>
        <v>10</v>
      </c>
      <c r="DZ53" s="130" t="str">
        <f>IF(AND(DY53&lt;=100,DY53&gt;90),"50",IF(AND(DY53&lt;=90,DY53&gt;80),"45",IF(AND(DY53&lt;=80,DY53&gt;70),"40",IF(AND(DY53&lt;=70,DY53&gt;60),"35",IF(AND(DY53&lt;=60,DY53&gt;50),"30",IF(AND(DY53&lt;=50,DY53&gt;40),"25",IF(AND(DY53&lt;=40,DY53&gt;30),"20",IF(AND(DY53&lt;=30,DY53&gt;20),"15",IF(AND(DY53&lt;=20,DY53&gt;10),"10",IF(AND(DY53&lt;=10,DY53&gt;5),"5","0"))))))))))</f>
        <v>5</v>
      </c>
      <c r="EA53" s="130">
        <v>100</v>
      </c>
      <c r="EB53" s="130" t="str">
        <f>IF(EA53=100,"20","0")</f>
        <v>20</v>
      </c>
      <c r="EC53" s="130">
        <f>ROUND(IFERROR(DX53/DV53,0)*100,0)</f>
        <v>0</v>
      </c>
      <c r="ED53" s="130" t="str">
        <f>IF(AND(EC53&lt;=100,EC53&gt;80),"20",IF(AND(EC53&lt;=80,EC53&gt;60),"15",IF(AND(EC53&lt;=60,EC53&gt;40),"10","0")))</f>
        <v>0</v>
      </c>
      <c r="EE53" s="130">
        <f>DZ53+EB53+ED53</f>
        <v>25</v>
      </c>
      <c r="EF53" s="130">
        <f>EE53+DS53</f>
        <v>140</v>
      </c>
      <c r="EG53" s="142">
        <v>74544</v>
      </c>
      <c r="EH53" s="146">
        <v>1588123</v>
      </c>
      <c r="EI53" s="141">
        <f>ROUND(EG53/EH53*100000,0)</f>
        <v>4694</v>
      </c>
      <c r="EJ53" s="141" t="str">
        <f>IF(AND(EI53&gt;=4001,EI53&gt;=4001),"30",IF(AND(EI53&lt;=4000,EI53&gt;=3001),"20",IF(AND(EI53&lt;=3000,EI53&gt;=2001),"10",IF(AND(EI53&lt;=2000,EI53&gt;=1001),"5",IF(AND(EI53&lt;=1000,EI53&gt;=0),"0")))))</f>
        <v>30</v>
      </c>
      <c r="EK53" s="145">
        <v>30</v>
      </c>
      <c r="EL53" s="135" t="str">
        <f>IF(AND(EK53&gt;=5,EK53&gt;=5),"30",IF(AND(EK53&lt;=4,EK53&gt;=3),"20",IF(AND(EK53&lt;=2,EK53&gt;=1),"10",IF(AND(EK53=0,EK53=0),"0"))))</f>
        <v>30</v>
      </c>
      <c r="EM53" s="138">
        <v>100</v>
      </c>
      <c r="EN53" s="135">
        <f>IFERROR(ROUND(EM53/BZ53*100,0),0)</f>
        <v>24</v>
      </c>
      <c r="EO53" s="135" t="str">
        <f>IF(AND(EN53&lt;=100, EN53&gt;80),"30",IF(AND(EN53&lt;=80, EN53&gt;60),"20",IF(AND(EN53&lt;=60, EN53&gt;40),"15",IF(AND(EN53&lt;=40, EN53&gt;20),"10",IF(AND(EN53&lt;=20, EN53&gt;5),"5",IF(AND(EN53&lt;=5, EN53&gt;=0),"0"))))))</f>
        <v>10</v>
      </c>
      <c r="EP53" s="142">
        <v>26</v>
      </c>
      <c r="EQ53" s="135">
        <f>IFERROR(ROUND(EP53/BW53*100,0),0)</f>
        <v>100</v>
      </c>
      <c r="ER53" s="135">
        <f>IF(EQ53=100,10,-50)</f>
        <v>10</v>
      </c>
      <c r="ES53" s="142">
        <v>200</v>
      </c>
      <c r="ET53" s="135">
        <f>IFERROR(ROUND(ES53/BZ53*100,0),0)</f>
        <v>47</v>
      </c>
      <c r="EU53" s="135" t="str">
        <f>IF(AND(ET53&lt;=100,ET53&gt;90),"50",IF(AND(ET53&lt;=90,ET53&gt;80),"45",IF(AND(ET53&lt;=80,ET53&gt;70),"40",IF(AND(ET53&lt;=70,ET53&gt;60),"35",IF(AND(ET53&lt;=60,ET53&gt;50),"30",IF(AND(ET53&lt;=50,ET53&gt;40),"25",IF(AND(ET53&lt;=40,ET53&gt;30),"20",IF(AND(ET53&lt;=30,ET53&gt;20),"15",IF(AND(ET53&lt;=20,ET53&gt;10),"10",IF(AND(ET53&lt;=10,ET53&gt;5),"5",IF(AND(ET53&lt;=5,ET53&gt;0),"1",IF(AND(ET53&lt;=0,ET53&lt;0),"0"))))))))))))</f>
        <v>25</v>
      </c>
      <c r="EV53" s="142">
        <v>257</v>
      </c>
      <c r="EW53" s="135">
        <f>IFERROR(ROUND(EV53/(BW53+BY53)*100,0),0)</f>
        <v>57</v>
      </c>
      <c r="EX53" s="135" t="str">
        <f>IF(AND(EW53&lt;=100,EW53&gt;90),"50",IF(AND(EW53&lt;=90,EW53&gt;80),"45",IF(AND(EW53&lt;=80,EW53&gt;70),"40",IF(AND(EW53&lt;=70,EW53&gt;60),"35",IF(AND(EW53&lt;=60,EW53&gt;50),"30",IF(AND(EW53&lt;=50,EW53&gt;40),"25",IF(AND(EW53&lt;=40,EW53&gt;30),"20",IF(AND(EW53&lt;=30,EW53&gt;20),"15",IF(AND(EW53&lt;=20,EW53&gt;10),"10",IF(AND(EW53&lt;=10,EW53&gt;5),"5",IF(AND(EW53&lt;5,EW53&gt;0),"0")))))))))))</f>
        <v>30</v>
      </c>
      <c r="EY53" s="142">
        <v>1</v>
      </c>
      <c r="EZ53" s="130" t="str">
        <f>IF(AND(EY53&gt;=5,EY53&gt;=5),"30",IF(AND(EY53&lt;=4,EY53&gt;1),"20",IF(AND(EY53&lt;=1,EY53&gt;0),"10",IF(AND(EY53=0,EY53=0),"0"))))</f>
        <v>10</v>
      </c>
      <c r="FA53" s="142">
        <v>0</v>
      </c>
      <c r="FB53" s="130" t="str">
        <f>IF(AND(FA53&lt;=100,FA53&gt;80),"30",IF(AND(FA53&lt;=80,FA53&gt;60),"20",IF(AND(FA53&lt;=60,FA53&gt;40),"15",IF(AND(FA53&lt;=40,FA53&gt;20),"10",IF(AND(FA53&lt;=20,FA53&gt;=0),"0")))))</f>
        <v>0</v>
      </c>
      <c r="FC53" s="142">
        <v>36</v>
      </c>
      <c r="FD53" s="130" t="str">
        <f>IF(AND(FC53&lt;=100,FC53&gt;80),"30",IF(AND(FC53&lt;=80,FC53&gt;60),"20",IF(AND(FC53&lt;=60,FC53&gt;40),"15",IF(AND(FC53&lt;=40,FC53&gt;20),"10",IF(AND(FC53&lt;=20,FC53&gt;5),"5",IF(AND(FC53&lt;=5,FC53&gt;=0),"0"))))))</f>
        <v>10</v>
      </c>
      <c r="FE53" s="130">
        <f>EJ53+EL53+EO53</f>
        <v>70</v>
      </c>
      <c r="FF53" s="130">
        <f>ER53+EU53+EX53+EZ53+FB53+FD53</f>
        <v>85</v>
      </c>
      <c r="FG53" s="130">
        <f>FF53+FE53</f>
        <v>155</v>
      </c>
      <c r="FH53" s="143">
        <f>EF53+FG53</f>
        <v>295</v>
      </c>
      <c r="FI53" s="90"/>
      <c r="FJ53" s="86"/>
    </row>
    <row r="54" spans="1:166" ht="15.6" customHeight="1" x14ac:dyDescent="0.3">
      <c r="A54" s="43">
        <v>51</v>
      </c>
      <c r="B54" s="43" t="s">
        <v>122</v>
      </c>
      <c r="C54" s="87" t="s">
        <v>269</v>
      </c>
      <c r="D54" s="130">
        <v>26</v>
      </c>
      <c r="E54" s="130">
        <v>234</v>
      </c>
      <c r="F54" s="130">
        <v>564</v>
      </c>
      <c r="G54" s="131">
        <v>292</v>
      </c>
      <c r="H54" s="131">
        <v>80</v>
      </c>
      <c r="I54" s="130">
        <v>925</v>
      </c>
      <c r="J54" s="131">
        <v>24</v>
      </c>
      <c r="K54" s="131">
        <v>267</v>
      </c>
      <c r="L54" s="131">
        <v>382</v>
      </c>
      <c r="M54" s="131">
        <v>180</v>
      </c>
      <c r="N54" s="131">
        <v>246</v>
      </c>
      <c r="O54" s="131">
        <v>35</v>
      </c>
      <c r="P54" s="132" t="s">
        <v>270</v>
      </c>
      <c r="Q54" s="133">
        <v>23</v>
      </c>
      <c r="R54" s="133">
        <v>267</v>
      </c>
      <c r="S54" s="133">
        <v>240</v>
      </c>
      <c r="T54" s="133">
        <v>27</v>
      </c>
      <c r="U54" s="133">
        <v>39</v>
      </c>
      <c r="V54" s="133">
        <v>58</v>
      </c>
      <c r="W54" s="133">
        <v>111</v>
      </c>
      <c r="X54" s="144" t="s">
        <v>271</v>
      </c>
      <c r="Y54" s="134">
        <v>26</v>
      </c>
      <c r="Z54" s="134">
        <v>236</v>
      </c>
      <c r="AA54" s="134"/>
      <c r="AB54" s="134"/>
      <c r="AC54" s="134"/>
      <c r="AD54" s="134"/>
      <c r="AE54" s="134">
        <v>513</v>
      </c>
      <c r="AF54" s="134"/>
      <c r="AG54" s="134"/>
      <c r="AH54" s="134">
        <v>58</v>
      </c>
      <c r="AI54" s="134"/>
      <c r="AJ54" s="134"/>
      <c r="AK54" s="134"/>
      <c r="AL54" s="135">
        <v>250</v>
      </c>
      <c r="AM54" s="135">
        <v>27</v>
      </c>
      <c r="AN54" s="135">
        <v>223</v>
      </c>
      <c r="AO54" s="135">
        <f>AP54+AQ54</f>
        <v>521</v>
      </c>
      <c r="AP54" s="135">
        <v>170</v>
      </c>
      <c r="AQ54" s="135">
        <v>351</v>
      </c>
      <c r="AR54" s="135">
        <v>168</v>
      </c>
      <c r="AS54" s="135">
        <v>37</v>
      </c>
      <c r="AT54" s="135">
        <v>131</v>
      </c>
      <c r="AU54" s="136" t="s">
        <v>272</v>
      </c>
      <c r="AV54" s="135">
        <v>94</v>
      </c>
      <c r="AW54" s="135">
        <v>94</v>
      </c>
      <c r="AX54" s="135">
        <v>94</v>
      </c>
      <c r="AY54" s="135">
        <v>167</v>
      </c>
      <c r="AZ54" s="135">
        <v>59</v>
      </c>
      <c r="BA54" s="135">
        <v>167</v>
      </c>
      <c r="BB54" s="135">
        <v>56</v>
      </c>
      <c r="BC54" s="135">
        <v>56</v>
      </c>
      <c r="BD54" s="135">
        <v>56</v>
      </c>
      <c r="BE54" s="135">
        <v>26</v>
      </c>
      <c r="BF54" s="135">
        <v>26</v>
      </c>
      <c r="BG54" s="135">
        <v>26</v>
      </c>
      <c r="BH54" s="135">
        <v>1</v>
      </c>
      <c r="BI54" s="135">
        <v>1</v>
      </c>
      <c r="BJ54" s="135">
        <v>1</v>
      </c>
      <c r="BK54" s="135">
        <v>31</v>
      </c>
      <c r="BL54" s="135">
        <v>8</v>
      </c>
      <c r="BM54" s="135">
        <v>31</v>
      </c>
      <c r="BN54" s="135">
        <v>20</v>
      </c>
      <c r="BO54" s="135">
        <v>5</v>
      </c>
      <c r="BP54" s="135">
        <v>20</v>
      </c>
      <c r="BQ54" s="142">
        <v>1</v>
      </c>
      <c r="BR54" s="145">
        <v>1</v>
      </c>
      <c r="BS54" s="145">
        <v>1</v>
      </c>
      <c r="BT54" s="145">
        <v>0</v>
      </c>
      <c r="BU54" s="145">
        <v>0</v>
      </c>
      <c r="BV54" s="145">
        <v>0</v>
      </c>
      <c r="BW54" s="130">
        <f>Y54</f>
        <v>26</v>
      </c>
      <c r="BX54" s="130">
        <f>Z54</f>
        <v>236</v>
      </c>
      <c r="BY54" s="130">
        <f>BX54</f>
        <v>236</v>
      </c>
      <c r="BZ54" s="130">
        <f>BX54</f>
        <v>236</v>
      </c>
      <c r="CA54" s="130">
        <f>AM54</f>
        <v>27</v>
      </c>
      <c r="CB54" s="130">
        <f>AE54</f>
        <v>513</v>
      </c>
      <c r="CC54" s="130">
        <f>CB54</f>
        <v>513</v>
      </c>
      <c r="CD54" s="130">
        <f>CB54</f>
        <v>513</v>
      </c>
      <c r="CE54" s="130">
        <f>AH54</f>
        <v>58</v>
      </c>
      <c r="CF54" s="130">
        <f>CE54</f>
        <v>58</v>
      </c>
      <c r="CG54" s="130">
        <f>CE54</f>
        <v>58</v>
      </c>
      <c r="CH54" s="130">
        <f>IFERROR(AV54+AY54+BB54+BE54+BH54+BK54+BN54+BQ54+BT54,0)</f>
        <v>396</v>
      </c>
      <c r="CI54" s="130">
        <f>IFERROR(AW54+AZ54+BC54+BF54+BI54+BL54+BO54+BR54+BU54,0)</f>
        <v>250</v>
      </c>
      <c r="CJ54" s="130">
        <f>IFERROR(AX54+BA54+BD54+BG54+BJ54+BM54+BP54+BS54+BV54,0)</f>
        <v>396</v>
      </c>
      <c r="CK54" s="135">
        <v>337</v>
      </c>
      <c r="CL54" s="135">
        <v>1183</v>
      </c>
      <c r="CM54" s="135">
        <v>116</v>
      </c>
      <c r="CN54" s="135">
        <v>1184</v>
      </c>
      <c r="CO54" s="135">
        <v>565</v>
      </c>
      <c r="CP54" s="135">
        <v>12341</v>
      </c>
      <c r="CQ54" s="135">
        <v>3931</v>
      </c>
      <c r="CR54" s="135">
        <v>1732</v>
      </c>
      <c r="CS54" s="135">
        <v>8236</v>
      </c>
      <c r="CT54" s="135">
        <v>9114</v>
      </c>
      <c r="CU54" s="139">
        <v>533</v>
      </c>
      <c r="CV54" s="140">
        <v>1483</v>
      </c>
      <c r="CW54" s="135">
        <f>ROUND(IFERROR(D54/BW54,0)*100,0)</f>
        <v>100</v>
      </c>
      <c r="CX54" s="130">
        <f>IF(CW54=100,10,-50)</f>
        <v>10</v>
      </c>
      <c r="CY54" s="135">
        <f>ROUND(IFERROR(E54/BZ54,0)*100,0)</f>
        <v>99</v>
      </c>
      <c r="CZ54" s="130" t="str">
        <f>IF((CY54=100),"30",IF(AND(CY54&lt;=99,CY54&gt;90),"20",IF(AND(CY54&lt;=90,CY54&gt;80),"10","-30")))</f>
        <v>20</v>
      </c>
      <c r="DA54" s="135">
        <f>ROUND(IFERROR(F54/(CD54+CG54),0)*100,0)</f>
        <v>99</v>
      </c>
      <c r="DB54" s="130" t="str">
        <f>IF(AND(DA54&lt;=100,DA54&gt;90),"30",IF(AND(DA54&lt;=90,DA54&gt;80),"20",IF(AND(DA54&lt;=80,DA54&gt;70),"15",IF(AND(DA54&lt;=70,DA54&gt;60),"10",IF(AND(DA54&lt;=60,DA54&gt;50),"5","0")))))</f>
        <v>30</v>
      </c>
      <c r="DC54" s="135">
        <f>ROUND(IFERROR(G54/CJ54,0)*100,0)</f>
        <v>74</v>
      </c>
      <c r="DD54" s="135" t="str">
        <f>IF(AND(DC54&lt;=100,DC54&gt;60),"30",IF(AND(DC54&lt;=60,DC54&gt;40),"20",IF(AND(DC54&lt;=40,DC54&gt;30),"15",IF(AND(DC54&lt;=30,DC54&gt;20),"10",IF(AND(DC54&lt;=20,DC54&gt;10),"5",IF(DC54=0,-30,0))))))</f>
        <v>30</v>
      </c>
      <c r="DE54" s="135">
        <f>ROUND(IFERROR(CK54/CL54*100,0),0)</f>
        <v>28</v>
      </c>
      <c r="DF54" s="130" t="str">
        <f>IF(AND(DE54&lt;=100,DE54&gt;60),"20",IF(AND(DE54&lt;=60,DE54&gt;40),"15",IF(AND(DE54&lt;=40,DE54&gt;20),"10",IF(AND(DE54&lt;=20,DE54&gt;10),"5","0"))))</f>
        <v>10</v>
      </c>
      <c r="DG54" s="135">
        <f>ROUND(IFERROR(CM54/CN54*100,0),0)</f>
        <v>10</v>
      </c>
      <c r="DH54" s="130" t="str">
        <f>IF(AND(DG54&lt;=100,DG54&gt;60),"20",IF(AND(DG54&lt;=60,DG54&gt;40),"15",IF(AND(DG54&lt;=40,DG54&gt;20),"10",IF(AND(DG54&lt;=20,DG54&gt;10),"5","0"))))</f>
        <v>0</v>
      </c>
      <c r="DI54" s="135">
        <f>ROUND(IFERROR(CO54/CP54*100,0),0)</f>
        <v>5</v>
      </c>
      <c r="DJ54" s="130" t="str">
        <f>IF(AND(DI54&lt;=100,DI54&gt;60),"20",IF(AND(DI54&lt;=60,DI54&gt;40),"15",IF(AND(DI54&lt;=40,DI54&gt;20),"10",IF(AND(DI54&lt;=20,DI54&gt;10),"5","0"))))</f>
        <v>0</v>
      </c>
      <c r="DK54" s="135">
        <f>ROUND(IFERROR(CQ54/(CQ54+CR54)*100,0),0)</f>
        <v>69</v>
      </c>
      <c r="DL54" s="130" t="str">
        <f>IF(AND(DK54&lt;=100,DK54&gt;60),"20",IF(AND(DK54&lt;=60,DK54&gt;40),"15",IF(AND(DK54&lt;=40,DK54&gt;20),"10",IF(AND(DK54&lt;=20,DK54&gt;10),"5","0"))))</f>
        <v>20</v>
      </c>
      <c r="DM54" s="135">
        <f>ROUND(IFERROR(I54/(BW54+BY54+CC54+CF54+CI54),0)*100,0)</f>
        <v>85</v>
      </c>
      <c r="DN54" s="130" t="str">
        <f>IF(AND(DM54&lt;=100,DM54&gt;80),"50",IF(AND(DM54&lt;=80,DM54&gt;60),"40",IF(AND(DM54&lt;=60,DM54&gt;40),"30",IF(AND(DM54&lt;=40,DM54&gt;20),"20",IF(AND(DM54&lt;=20,DM54&gt;10),"10",IF(AND(DM54&lt;=10,DM54&gt;=5),"5","0"))))))</f>
        <v>50</v>
      </c>
      <c r="DO54" s="135">
        <f>ROUND(IFERROR(CS54/CT54,0)*100,0)</f>
        <v>90</v>
      </c>
      <c r="DP54" s="130" t="str">
        <f>IF(AND(DO54&lt;=100,DO54&gt;80),"30",IF(AND(DO54&lt;=80,DO54&gt;60),"20",IF(AND(DO54&lt;=60,DO54&gt;50),"15",IF(AND(DO54&lt;=50,DO54&gt;40),"10","0"))))</f>
        <v>30</v>
      </c>
      <c r="DQ54" s="130">
        <f>ROUND(IFERROR(CU54/CV54,0)*100,0)</f>
        <v>36</v>
      </c>
      <c r="DR54" s="130" t="str">
        <f>IF(AND(DQ54&lt;=100,DQ54&gt;80),"30",IF(AND(DQ54&lt;=80,DQ54&gt;60),"20",IF(AND(DQ54&lt;=60,DQ54&gt;40),"15",IF(AND(DQ54&lt;=40,DQ54&gt;20),"10","0"))))</f>
        <v>10</v>
      </c>
      <c r="DS54" s="130">
        <f>CX54+CZ54+DB54+DD54+DF54+DH54+DJ54+DL54+DN54+DP54+DR54</f>
        <v>210</v>
      </c>
      <c r="DT54" s="130">
        <v>9659</v>
      </c>
      <c r="DU54" s="130">
        <v>91</v>
      </c>
      <c r="DV54" s="130">
        <v>73400</v>
      </c>
      <c r="DW54" s="130">
        <v>91</v>
      </c>
      <c r="DX54" s="130">
        <v>4</v>
      </c>
      <c r="DY54" s="130">
        <f>ROUND(IFERROR((DT54+DU54+DX54)/(DV54+DT54+DW54),0)*100,0)</f>
        <v>12</v>
      </c>
      <c r="DZ54" s="130" t="str">
        <f>IF(AND(DY54&lt;=100,DY54&gt;90),"50",IF(AND(DY54&lt;=90,DY54&gt;80),"45",IF(AND(DY54&lt;=80,DY54&gt;70),"40",IF(AND(DY54&lt;=70,DY54&gt;60),"35",IF(AND(DY54&lt;=60,DY54&gt;50),"30",IF(AND(DY54&lt;=50,DY54&gt;40),"25",IF(AND(DY54&lt;=40,DY54&gt;30),"20",IF(AND(DY54&lt;=30,DY54&gt;20),"15",IF(AND(DY54&lt;=20,DY54&gt;10),"10",IF(AND(DY54&lt;=10,DY54&gt;5),"5","0"))))))))))</f>
        <v>10</v>
      </c>
      <c r="EA54" s="130">
        <f>ROUND(IFERROR(DU54/DW54,0)*100,0)</f>
        <v>100</v>
      </c>
      <c r="EB54" s="130" t="str">
        <f>IF(EA54=100,"20","0")</f>
        <v>20</v>
      </c>
      <c r="EC54" s="130">
        <f>ROUND(IFERROR(DX54/DV54,0)*100,0)</f>
        <v>0</v>
      </c>
      <c r="ED54" s="130" t="str">
        <f>IF(AND(EC54&lt;=100,EC54&gt;80),"20",IF(AND(EC54&lt;=80,EC54&gt;60),"15",IF(AND(EC54&lt;=60,EC54&gt;40),"10","0")))</f>
        <v>0</v>
      </c>
      <c r="EE54" s="130">
        <f>DZ54+EB54+ED54</f>
        <v>30</v>
      </c>
      <c r="EF54" s="130">
        <f>EE54+DS54</f>
        <v>240</v>
      </c>
      <c r="EG54" s="142">
        <v>42827</v>
      </c>
      <c r="EH54" s="146">
        <v>626813</v>
      </c>
      <c r="EI54" s="141">
        <f>ROUND(EG54/EH54*100000,0)</f>
        <v>6833</v>
      </c>
      <c r="EJ54" s="141" t="str">
        <f>IF(AND(EI54&gt;=4001,EI54&gt;=4001),"30",IF(AND(EI54&lt;=4000,EI54&gt;=3001),"20",IF(AND(EI54&lt;=3000,EI54&gt;=2001),"10",IF(AND(EI54&lt;=2000,EI54&gt;=1001),"5",IF(AND(EI54&lt;=1000,EI54&gt;=0),"0")))))</f>
        <v>30</v>
      </c>
      <c r="EK54" s="145">
        <v>8</v>
      </c>
      <c r="EL54" s="135" t="str">
        <f>IF(AND(EK54&gt;=5,EK54&gt;=5),"30",IF(AND(EK54&lt;=4,EK54&gt;=3),"20",IF(AND(EK54&lt;=2,EK54&gt;=1),"10",IF(AND(EK54=0,EK54=0),"0"))))</f>
        <v>30</v>
      </c>
      <c r="EM54" s="138">
        <v>68</v>
      </c>
      <c r="EN54" s="135">
        <f>IFERROR(ROUND(EM54/BZ54*100,0),0)</f>
        <v>29</v>
      </c>
      <c r="EO54" s="135" t="str">
        <f>IF(AND(EN54&lt;=100, EN54&gt;80),"30",IF(AND(EN54&lt;=80, EN54&gt;60),"20",IF(AND(EN54&lt;=60, EN54&gt;40),"15",IF(AND(EN54&lt;=40, EN54&gt;20),"10",IF(AND(EN54&lt;=20, EN54&gt;5),"5",IF(AND(EN54&lt;=5, EN54&gt;=0),"0"))))))</f>
        <v>10</v>
      </c>
      <c r="EP54" s="142">
        <v>26</v>
      </c>
      <c r="EQ54" s="135">
        <f>IFERROR(ROUND(EP54/BW54*100,0),0)</f>
        <v>100</v>
      </c>
      <c r="ER54" s="135">
        <f>IF(EQ54=100,10,-50)</f>
        <v>10</v>
      </c>
      <c r="ES54" s="142">
        <v>150</v>
      </c>
      <c r="ET54" s="135">
        <f>IFERROR(ROUND(ES54/BZ54*100,0),0)</f>
        <v>64</v>
      </c>
      <c r="EU54" s="135" t="str">
        <f>IF(AND(ET54&lt;=100,ET54&gt;90),"50",IF(AND(ET54&lt;=90,ET54&gt;80),"45",IF(AND(ET54&lt;=80,ET54&gt;70),"40",IF(AND(ET54&lt;=70,ET54&gt;60),"35",IF(AND(ET54&lt;=60,ET54&gt;50),"30",IF(AND(ET54&lt;=50,ET54&gt;40),"25",IF(AND(ET54&lt;=40,ET54&gt;30),"20",IF(AND(ET54&lt;=30,ET54&gt;20),"15",IF(AND(ET54&lt;=20,ET54&gt;10),"10",IF(AND(ET54&lt;=10,ET54&gt;5),"5",IF(AND(ET54&lt;=5,ET54&gt;0),"1",IF(AND(ET54&lt;=0,ET54&lt;0),"0"))))))))))))</f>
        <v>35</v>
      </c>
      <c r="EV54" s="142">
        <v>193</v>
      </c>
      <c r="EW54" s="135">
        <f>IFERROR(ROUND(EV54/(BW54+BY54)*100,0),0)</f>
        <v>74</v>
      </c>
      <c r="EX54" s="135" t="str">
        <f>IF(AND(EW54&lt;=100,EW54&gt;90),"50",IF(AND(EW54&lt;=90,EW54&gt;80),"45",IF(AND(EW54&lt;=80,EW54&gt;70),"40",IF(AND(EW54&lt;=70,EW54&gt;60),"35",IF(AND(EW54&lt;=60,EW54&gt;50),"30",IF(AND(EW54&lt;=50,EW54&gt;40),"25",IF(AND(EW54&lt;=40,EW54&gt;30),"20",IF(AND(EW54&lt;=30,EW54&gt;20),"15",IF(AND(EW54&lt;=20,EW54&gt;10),"10",IF(AND(EW54&lt;=10,EW54&gt;5),"5",IF(AND(EW54&lt;5,EW54&gt;0),"0")))))))))))</f>
        <v>40</v>
      </c>
      <c r="EY54" s="142">
        <v>0</v>
      </c>
      <c r="EZ54" s="130" t="str">
        <f>IF(AND(EY54&gt;=5,EY54&gt;=5),"30",IF(AND(EY54&lt;=4,EY54&gt;1),"20",IF(AND(EY54&lt;=1,EY54&gt;0),"10",IF(AND(EY54=0,EY54=0),"0"))))</f>
        <v>0</v>
      </c>
      <c r="FA54" s="142">
        <v>0</v>
      </c>
      <c r="FB54" s="130" t="str">
        <f>IF(AND(FA54&lt;=100,FA54&gt;80),"30",IF(AND(FA54&lt;=80,FA54&gt;60),"20",IF(AND(FA54&lt;=60,FA54&gt;40),"15",IF(AND(FA54&lt;=40,FA54&gt;20),"10",IF(AND(FA54&lt;=20,FA54&gt;=0),"0")))))</f>
        <v>0</v>
      </c>
      <c r="FC54" s="142">
        <v>32</v>
      </c>
      <c r="FD54" s="130" t="str">
        <f>IF(AND(FC54&lt;=100,FC54&gt;80),"30",IF(AND(FC54&lt;=80,FC54&gt;60),"20",IF(AND(FC54&lt;=60,FC54&gt;40),"15",IF(AND(FC54&lt;=40,FC54&gt;20),"10",IF(AND(FC54&lt;=20,FC54&gt;5),"5",IF(AND(FC54&lt;=5,FC54&gt;=0),"0"))))))</f>
        <v>10</v>
      </c>
      <c r="FE54" s="130">
        <f>EJ54+EL54+EO54</f>
        <v>70</v>
      </c>
      <c r="FF54" s="130">
        <f>ER54+EU54+EX54+EZ54+FB54+FD54</f>
        <v>95</v>
      </c>
      <c r="FG54" s="130">
        <f>FF54+FE54</f>
        <v>165</v>
      </c>
      <c r="FH54" s="143">
        <f>EF54+FG54</f>
        <v>405</v>
      </c>
      <c r="FI54" s="90"/>
      <c r="FJ54" s="86"/>
    </row>
    <row r="55" spans="1:166" ht="15.6" customHeight="1" x14ac:dyDescent="0.3">
      <c r="A55" s="43">
        <v>52</v>
      </c>
      <c r="B55" s="43" t="s">
        <v>125</v>
      </c>
      <c r="C55" s="87" t="s">
        <v>273</v>
      </c>
      <c r="D55" s="130">
        <v>19</v>
      </c>
      <c r="E55" s="130">
        <v>318</v>
      </c>
      <c r="F55" s="130">
        <v>522</v>
      </c>
      <c r="G55" s="131">
        <v>237</v>
      </c>
      <c r="H55" s="131">
        <v>254</v>
      </c>
      <c r="I55" s="130">
        <v>303</v>
      </c>
      <c r="J55" s="131">
        <v>30</v>
      </c>
      <c r="K55" s="131">
        <v>321</v>
      </c>
      <c r="L55" s="131">
        <v>315</v>
      </c>
      <c r="M55" s="131">
        <v>179</v>
      </c>
      <c r="N55" s="131">
        <v>639</v>
      </c>
      <c r="O55" s="131">
        <v>34</v>
      </c>
      <c r="P55" s="132" t="s">
        <v>274</v>
      </c>
      <c r="Q55" s="133">
        <v>25</v>
      </c>
      <c r="R55" s="133">
        <v>318</v>
      </c>
      <c r="S55" s="133">
        <v>267</v>
      </c>
      <c r="T55" s="133">
        <v>51</v>
      </c>
      <c r="U55" s="133">
        <v>648</v>
      </c>
      <c r="V55" s="133">
        <v>48</v>
      </c>
      <c r="W55" s="133">
        <v>0</v>
      </c>
      <c r="X55" s="144" t="s">
        <v>471</v>
      </c>
      <c r="Y55" s="134">
        <v>20</v>
      </c>
      <c r="Z55" s="134">
        <v>357</v>
      </c>
      <c r="AA55" s="134"/>
      <c r="AB55" s="134"/>
      <c r="AC55" s="134">
        <v>327</v>
      </c>
      <c r="AD55" s="134">
        <v>30</v>
      </c>
      <c r="AE55" s="134">
        <v>484</v>
      </c>
      <c r="AF55" s="134">
        <v>483</v>
      </c>
      <c r="AG55" s="134">
        <v>484</v>
      </c>
      <c r="AH55" s="134">
        <v>46</v>
      </c>
      <c r="AI55" s="134">
        <v>46</v>
      </c>
      <c r="AJ55" s="134">
        <v>46</v>
      </c>
      <c r="AK55" s="134"/>
      <c r="AL55" s="135">
        <v>318</v>
      </c>
      <c r="AM55" s="135">
        <v>30</v>
      </c>
      <c r="AN55" s="135">
        <v>288</v>
      </c>
      <c r="AO55" s="135">
        <f>AP55+AQ55</f>
        <v>624</v>
      </c>
      <c r="AP55" s="135">
        <v>315</v>
      </c>
      <c r="AQ55" s="135">
        <v>309</v>
      </c>
      <c r="AR55" s="135">
        <v>255</v>
      </c>
      <c r="AS55" s="135">
        <v>40</v>
      </c>
      <c r="AT55" s="135">
        <v>215</v>
      </c>
      <c r="AU55" s="136" t="s">
        <v>472</v>
      </c>
      <c r="AV55" s="135">
        <v>100</v>
      </c>
      <c r="AW55" s="135">
        <v>99</v>
      </c>
      <c r="AX55" s="135">
        <v>100</v>
      </c>
      <c r="AY55" s="135">
        <v>57</v>
      </c>
      <c r="AZ55" s="135">
        <v>52</v>
      </c>
      <c r="BA55" s="135">
        <v>57</v>
      </c>
      <c r="BB55" s="135">
        <v>29</v>
      </c>
      <c r="BC55" s="135">
        <v>29</v>
      </c>
      <c r="BD55" s="135">
        <v>29</v>
      </c>
      <c r="BE55" s="135">
        <v>21</v>
      </c>
      <c r="BF55" s="135">
        <v>21</v>
      </c>
      <c r="BG55" s="135">
        <v>21</v>
      </c>
      <c r="BH55" s="135">
        <v>26</v>
      </c>
      <c r="BI55" s="135">
        <v>26</v>
      </c>
      <c r="BJ55" s="135">
        <v>26</v>
      </c>
      <c r="BK55" s="135">
        <v>3</v>
      </c>
      <c r="BL55" s="135">
        <v>1</v>
      </c>
      <c r="BM55" s="135">
        <v>3</v>
      </c>
      <c r="BN55" s="135">
        <v>2</v>
      </c>
      <c r="BO55" s="135">
        <v>2</v>
      </c>
      <c r="BP55" s="135">
        <v>2</v>
      </c>
      <c r="BQ55" s="142">
        <v>2</v>
      </c>
      <c r="BR55" s="145">
        <v>2</v>
      </c>
      <c r="BS55" s="145">
        <v>2</v>
      </c>
      <c r="BT55" s="145">
        <v>4</v>
      </c>
      <c r="BU55" s="145">
        <v>4</v>
      </c>
      <c r="BV55" s="145">
        <v>4</v>
      </c>
      <c r="BW55" s="130">
        <f>Y55</f>
        <v>20</v>
      </c>
      <c r="BX55" s="130">
        <f>Z55</f>
        <v>357</v>
      </c>
      <c r="BY55" s="130">
        <f>BX55</f>
        <v>357</v>
      </c>
      <c r="BZ55" s="130">
        <f>BX55</f>
        <v>357</v>
      </c>
      <c r="CA55" s="130">
        <f>AD55</f>
        <v>30</v>
      </c>
      <c r="CB55" s="130">
        <f>AE55</f>
        <v>484</v>
      </c>
      <c r="CC55" s="130">
        <f>AF55</f>
        <v>483</v>
      </c>
      <c r="CD55" s="130">
        <f>AG55</f>
        <v>484</v>
      </c>
      <c r="CE55" s="130">
        <f>AH55</f>
        <v>46</v>
      </c>
      <c r="CF55" s="130">
        <f>AI55</f>
        <v>46</v>
      </c>
      <c r="CG55" s="130">
        <f>AJ55</f>
        <v>46</v>
      </c>
      <c r="CH55" s="130">
        <f>IFERROR(AV55+AY55+BB55+BE55+BH55+BK55+BN55+BQ55+BT55,0)</f>
        <v>244</v>
      </c>
      <c r="CI55" s="130">
        <f>IFERROR(AW55+AZ55+BC55+BF55+BI55+BL55+BO55+BR55+BU55,0)</f>
        <v>236</v>
      </c>
      <c r="CJ55" s="130">
        <f>IFERROR(AX55+BA55+BD55+BG55+BJ55+BM55+BP55+BS55+BV55,0)</f>
        <v>244</v>
      </c>
      <c r="CK55" s="135">
        <v>6</v>
      </c>
      <c r="CL55" s="135">
        <v>1113</v>
      </c>
      <c r="CM55" s="135">
        <v>6</v>
      </c>
      <c r="CN55" s="135">
        <v>1114</v>
      </c>
      <c r="CO55" s="135">
        <v>6405</v>
      </c>
      <c r="CP55" s="135">
        <v>16074</v>
      </c>
      <c r="CQ55" s="135">
        <v>3662</v>
      </c>
      <c r="CR55" s="135">
        <v>4258</v>
      </c>
      <c r="CS55" s="135">
        <v>11532</v>
      </c>
      <c r="CT55" s="135">
        <v>11783</v>
      </c>
      <c r="CU55" s="139">
        <v>1079</v>
      </c>
      <c r="CV55" s="140">
        <v>2146</v>
      </c>
      <c r="CW55" s="135">
        <f>ROUND(IFERROR(D55/BW55,0)*100,0)</f>
        <v>95</v>
      </c>
      <c r="CX55" s="130">
        <f>IF(CW55=100,10,-50)</f>
        <v>-50</v>
      </c>
      <c r="CY55" s="135">
        <f>ROUND(IFERROR(E55/BZ55,0)*100,0)</f>
        <v>89</v>
      </c>
      <c r="CZ55" s="130" t="str">
        <f>IF((CY55=100),"30",IF(AND(CY55&lt;=99,CY55&gt;90),"20",IF(AND(CY55&lt;=90,CY55&gt;80),"10","-30")))</f>
        <v>10</v>
      </c>
      <c r="DA55" s="135">
        <f>ROUND(IFERROR(F55/(CD55+CG55),0)*100,0)</f>
        <v>98</v>
      </c>
      <c r="DB55" s="130" t="str">
        <f>IF(AND(DA55&lt;=100,DA55&gt;90),"30",IF(AND(DA55&lt;=90,DA55&gt;80),"20",IF(AND(DA55&lt;=80,DA55&gt;70),"15",IF(AND(DA55&lt;=70,DA55&gt;60),"10",IF(AND(DA55&lt;=60,DA55&gt;50),"5","0")))))</f>
        <v>30</v>
      </c>
      <c r="DC55" s="135">
        <f>ROUND(IFERROR(G55/CJ55,0)*100,0)</f>
        <v>97</v>
      </c>
      <c r="DD55" s="135" t="str">
        <f>IF(AND(DC55&lt;=100,DC55&gt;60),"30",IF(AND(DC55&lt;=60,DC55&gt;40),"20",IF(AND(DC55&lt;=40,DC55&gt;30),"15",IF(AND(DC55&lt;=30,DC55&gt;20),"10",IF(AND(DC55&lt;=20,DC55&gt;10),"5",IF(DC55=0,-30,0))))))</f>
        <v>30</v>
      </c>
      <c r="DE55" s="135">
        <f>ROUND(IFERROR(CK55/CL55*100,0),0)</f>
        <v>1</v>
      </c>
      <c r="DF55" s="130" t="str">
        <f>IF(AND(DE55&lt;=100,DE55&gt;60),"20",IF(AND(DE55&lt;=60,DE55&gt;40),"15",IF(AND(DE55&lt;=40,DE55&gt;20),"10",IF(AND(DE55&lt;=20,DE55&gt;10),"5","0"))))</f>
        <v>0</v>
      </c>
      <c r="DG55" s="135">
        <f>ROUND(IFERROR(CM55/CN55*100,0),0)</f>
        <v>1</v>
      </c>
      <c r="DH55" s="130" t="str">
        <f>IF(AND(DG55&lt;=100,DG55&gt;60),"20",IF(AND(DG55&lt;=60,DG55&gt;40),"15",IF(AND(DG55&lt;=40,DG55&gt;20),"10",IF(AND(DG55&lt;=20,DG55&gt;10),"5","0"))))</f>
        <v>0</v>
      </c>
      <c r="DI55" s="135">
        <f>ROUND(IFERROR(CO55/CP55*100,0),0)</f>
        <v>40</v>
      </c>
      <c r="DJ55" s="130" t="str">
        <f>IF(AND(DI55&lt;=100,DI55&gt;60),"20",IF(AND(DI55&lt;=60,DI55&gt;40),"15",IF(AND(DI55&lt;=40,DI55&gt;20),"10",IF(AND(DI55&lt;=20,DI55&gt;10),"5","0"))))</f>
        <v>10</v>
      </c>
      <c r="DK55" s="135">
        <f>ROUND(IFERROR(CQ55/(CQ55+CR55)*100,0),0)</f>
        <v>46</v>
      </c>
      <c r="DL55" s="130" t="str">
        <f>IF(AND(DK55&lt;=100,DK55&gt;60),"20",IF(AND(DK55&lt;=60,DK55&gt;40),"15",IF(AND(DK55&lt;=40,DK55&gt;20),"10",IF(AND(DK55&lt;=20,DK55&gt;10),"5","0"))))</f>
        <v>15</v>
      </c>
      <c r="DM55" s="135">
        <f>ROUND(IFERROR(I55/(BW55+BY55+CC55+CF55+CI55),0)*100,0)</f>
        <v>27</v>
      </c>
      <c r="DN55" s="130" t="str">
        <f>IF(AND(DM55&lt;=100,DM55&gt;80),"50",IF(AND(DM55&lt;=80,DM55&gt;60),"40",IF(AND(DM55&lt;=60,DM55&gt;40),"30",IF(AND(DM55&lt;=40,DM55&gt;20),"20",IF(AND(DM55&lt;=20,DM55&gt;10),"10",IF(AND(DM55&lt;=10,DM55&gt;=5),"5","0"))))))</f>
        <v>20</v>
      </c>
      <c r="DO55" s="135">
        <f>ROUND(IFERROR(CS55/CT55,0)*100,0)</f>
        <v>98</v>
      </c>
      <c r="DP55" s="130" t="str">
        <f>IF(AND(DO55&lt;=100,DO55&gt;80),"30",IF(AND(DO55&lt;=80,DO55&gt;60),"20",IF(AND(DO55&lt;=60,DO55&gt;50),"15",IF(AND(DO55&lt;=50,DO55&gt;40),"10","0"))))</f>
        <v>30</v>
      </c>
      <c r="DQ55" s="130">
        <f>ROUND(IFERROR(CU55/CV55,0)*100,0)</f>
        <v>50</v>
      </c>
      <c r="DR55" s="130" t="str">
        <f>IF(AND(DQ55&lt;=100,DQ55&gt;80),"30",IF(AND(DQ55&lt;=80,DQ55&gt;60),"20",IF(AND(DQ55&lt;=60,DQ55&gt;40),"15",IF(AND(DQ55&lt;=40,DQ55&gt;20),"10","0"))))</f>
        <v>15</v>
      </c>
      <c r="DS55" s="130">
        <f>CX55+CZ55+DB55+DD55+DF55+DH55+DJ55+DL55+DN55+DP55+DR55</f>
        <v>110</v>
      </c>
      <c r="DT55" s="130">
        <v>12190</v>
      </c>
      <c r="DU55" s="130">
        <v>0</v>
      </c>
      <c r="DV55" s="130">
        <v>107835</v>
      </c>
      <c r="DW55" s="130">
        <v>0</v>
      </c>
      <c r="DX55" s="130">
        <v>0</v>
      </c>
      <c r="DY55" s="130">
        <f>ROUND(IFERROR((DT55+DU55+DX55)/(DV55+DT55+DW55),0)*100,0)</f>
        <v>10</v>
      </c>
      <c r="DZ55" s="130" t="str">
        <f>IF(AND(DY55&lt;=100,DY55&gt;90),"50",IF(AND(DY55&lt;=90,DY55&gt;80),"45",IF(AND(DY55&lt;=80,DY55&gt;70),"40",IF(AND(DY55&lt;=70,DY55&gt;60),"35",IF(AND(DY55&lt;=60,DY55&gt;50),"30",IF(AND(DY55&lt;=50,DY55&gt;40),"25",IF(AND(DY55&lt;=40,DY55&gt;30),"20",IF(AND(DY55&lt;=30,DY55&gt;20),"15",IF(AND(DY55&lt;=20,DY55&gt;10),"10",IF(AND(DY55&lt;=10,DY55&gt;5),"5","0"))))))))))</f>
        <v>5</v>
      </c>
      <c r="EA55" s="130">
        <v>100</v>
      </c>
      <c r="EB55" s="130" t="str">
        <f>IF(EA55=100,"20","0")</f>
        <v>20</v>
      </c>
      <c r="EC55" s="130">
        <f>ROUND(IFERROR(DX55/DV55,0)*100,0)</f>
        <v>0</v>
      </c>
      <c r="ED55" s="130" t="str">
        <f>IF(AND(EC55&lt;=100,EC55&gt;80),"20",IF(AND(EC55&lt;=80,EC55&gt;60),"15",IF(AND(EC55&lt;=60,EC55&gt;40),"10","0")))</f>
        <v>0</v>
      </c>
      <c r="EE55" s="130">
        <f>DZ55+EB55+ED55</f>
        <v>25</v>
      </c>
      <c r="EF55" s="130">
        <f>EE55+DS55</f>
        <v>135</v>
      </c>
      <c r="EG55" s="142">
        <v>114783</v>
      </c>
      <c r="EH55" s="146">
        <v>1120736</v>
      </c>
      <c r="EI55" s="141">
        <f>ROUND(EG55/EH55*100000,0)</f>
        <v>10242</v>
      </c>
      <c r="EJ55" s="141" t="str">
        <f>IF(AND(EI55&gt;=4001,EI55&gt;=4001),"30",IF(AND(EI55&lt;=4000,EI55&gt;=3001),"20",IF(AND(EI55&lt;=3000,EI55&gt;=2001),"10",IF(AND(EI55&lt;=2000,EI55&gt;=1001),"5",IF(AND(EI55&lt;=1000,EI55&gt;=0),"0")))))</f>
        <v>30</v>
      </c>
      <c r="EK55" s="145">
        <v>13</v>
      </c>
      <c r="EL55" s="135" t="str">
        <f>IF(AND(EK55&gt;=5,EK55&gt;=5),"30",IF(AND(EK55&lt;=4,EK55&gt;=3),"20",IF(AND(EK55&lt;=2,EK55&gt;=1),"10",IF(AND(EK55=0,EK55=0),"0"))))</f>
        <v>30</v>
      </c>
      <c r="EM55" s="138">
        <v>27</v>
      </c>
      <c r="EN55" s="135">
        <f>IFERROR(ROUND(EM55/BZ55*100,0),0)</f>
        <v>8</v>
      </c>
      <c r="EO55" s="135" t="str">
        <f>IF(AND(EN55&lt;=100, EN55&gt;80),"30",IF(AND(EN55&lt;=80, EN55&gt;60),"20",IF(AND(EN55&lt;=60, EN55&gt;40),"15",IF(AND(EN55&lt;=40, EN55&gt;20),"10",IF(AND(EN55&lt;=20, EN55&gt;5),"5",IF(AND(EN55&lt;=5, EN55&gt;=0),"0"))))))</f>
        <v>5</v>
      </c>
      <c r="EP55" s="142">
        <v>19</v>
      </c>
      <c r="EQ55" s="135">
        <f>IFERROR(ROUND(EP55/BW55*100,0),0)</f>
        <v>95</v>
      </c>
      <c r="ER55" s="135">
        <f>IF(EQ55=100,10,-50)</f>
        <v>-50</v>
      </c>
      <c r="ES55" s="142">
        <v>148</v>
      </c>
      <c r="ET55" s="135">
        <f>IFERROR(ROUND(ES55/BZ55*100,0),0)</f>
        <v>41</v>
      </c>
      <c r="EU55" s="135" t="str">
        <f>IF(AND(ET55&lt;=100,ET55&gt;90),"50",IF(AND(ET55&lt;=90,ET55&gt;80),"45",IF(AND(ET55&lt;=80,ET55&gt;70),"40",IF(AND(ET55&lt;=70,ET55&gt;60),"35",IF(AND(ET55&lt;=60,ET55&gt;50),"30",IF(AND(ET55&lt;=50,ET55&gt;40),"25",IF(AND(ET55&lt;=40,ET55&gt;30),"20",IF(AND(ET55&lt;=30,ET55&gt;20),"15",IF(AND(ET55&lt;=20,ET55&gt;10),"10",IF(AND(ET55&lt;=10,ET55&gt;5),"5",IF(AND(ET55&lt;=5,ET55&gt;0),"1",IF(AND(ET55&lt;=0,ET55&lt;0),"0"))))))))))))</f>
        <v>25</v>
      </c>
      <c r="EV55" s="142">
        <v>52</v>
      </c>
      <c r="EW55" s="135">
        <f>IFERROR(ROUND(EV55/(BW55+BY55)*100,0),0)</f>
        <v>14</v>
      </c>
      <c r="EX55" s="135" t="str">
        <f>IF(AND(EW55&lt;=100,EW55&gt;90),"50",IF(AND(EW55&lt;=90,EW55&gt;80),"45",IF(AND(EW55&lt;=80,EW55&gt;70),"40",IF(AND(EW55&lt;=70,EW55&gt;60),"35",IF(AND(EW55&lt;=60,EW55&gt;50),"30",IF(AND(EW55&lt;=50,EW55&gt;40),"25",IF(AND(EW55&lt;=40,EW55&gt;30),"20",IF(AND(EW55&lt;=30,EW55&gt;20),"15",IF(AND(EW55&lt;=20,EW55&gt;10),"10",IF(AND(EW55&lt;=10,EW55&gt;5),"5",IF(AND(EW55&lt;5,EW55&gt;0),"0")))))))))))</f>
        <v>10</v>
      </c>
      <c r="EY55" s="142">
        <v>0</v>
      </c>
      <c r="EZ55" s="130" t="str">
        <f>IF(AND(EY55&gt;=5,EY55&gt;=5),"30",IF(AND(EY55&lt;=4,EY55&gt;1),"20",IF(AND(EY55&lt;=1,EY55&gt;0),"10",IF(AND(EY55=0,EY55=0),"0"))))</f>
        <v>0</v>
      </c>
      <c r="FA55" s="142">
        <v>0</v>
      </c>
      <c r="FB55" s="130" t="str">
        <f>IF(AND(FA55&lt;=100,FA55&gt;80),"30",IF(AND(FA55&lt;=80,FA55&gt;60),"20",IF(AND(FA55&lt;=60,FA55&gt;40),"15",IF(AND(FA55&lt;=40,FA55&gt;20),"10",IF(AND(FA55&lt;=20,FA55&gt;=0),"0")))))</f>
        <v>0</v>
      </c>
      <c r="FC55" s="142">
        <v>8</v>
      </c>
      <c r="FD55" s="130" t="str">
        <f>IF(AND(FC55&lt;=100,FC55&gt;80),"30",IF(AND(FC55&lt;=80,FC55&gt;60),"20",IF(AND(FC55&lt;=60,FC55&gt;40),"15",IF(AND(FC55&lt;=40,FC55&gt;20),"10",IF(AND(FC55&lt;=20,FC55&gt;5),"5",IF(AND(FC55&lt;=5,FC55&gt;=0),"0"))))))</f>
        <v>5</v>
      </c>
      <c r="FE55" s="130">
        <f>EJ55+EL55+EO55</f>
        <v>65</v>
      </c>
      <c r="FF55" s="130">
        <f>ER55+EU55+EX55+EZ55+FB55+FD55</f>
        <v>-10</v>
      </c>
      <c r="FG55" s="130">
        <f>FF55+FE55</f>
        <v>55</v>
      </c>
      <c r="FH55" s="143">
        <f>EF55+FG55</f>
        <v>190</v>
      </c>
      <c r="FI55" s="90"/>
      <c r="FJ55" s="86"/>
    </row>
    <row r="56" spans="1:166" ht="15.6" customHeight="1" x14ac:dyDescent="0.3">
      <c r="A56" s="43">
        <v>53</v>
      </c>
      <c r="B56" s="43" t="s">
        <v>148</v>
      </c>
      <c r="C56" s="87" t="s">
        <v>275</v>
      </c>
      <c r="D56" s="130">
        <v>20</v>
      </c>
      <c r="E56" s="130">
        <v>136</v>
      </c>
      <c r="F56" s="130">
        <v>301</v>
      </c>
      <c r="G56" s="131">
        <v>232</v>
      </c>
      <c r="H56" s="131">
        <v>40</v>
      </c>
      <c r="I56" s="130">
        <v>611</v>
      </c>
      <c r="J56" s="131">
        <v>19</v>
      </c>
      <c r="K56" s="131">
        <v>433</v>
      </c>
      <c r="L56" s="131">
        <v>155</v>
      </c>
      <c r="M56" s="131">
        <v>106</v>
      </c>
      <c r="N56" s="131">
        <v>138</v>
      </c>
      <c r="O56" s="131">
        <v>27</v>
      </c>
      <c r="P56" s="132" t="s">
        <v>276</v>
      </c>
      <c r="Q56" s="133">
        <v>19</v>
      </c>
      <c r="R56" s="133">
        <v>433</v>
      </c>
      <c r="S56" s="133">
        <v>433</v>
      </c>
      <c r="T56" s="133">
        <v>0</v>
      </c>
      <c r="U56" s="133">
        <v>144</v>
      </c>
      <c r="V56" s="133">
        <v>21</v>
      </c>
      <c r="W56" s="133">
        <v>0</v>
      </c>
      <c r="X56" s="144" t="s">
        <v>277</v>
      </c>
      <c r="Y56" s="134"/>
      <c r="Z56" s="134">
        <v>136</v>
      </c>
      <c r="AA56" s="134"/>
      <c r="AB56" s="134"/>
      <c r="AC56" s="134">
        <v>110</v>
      </c>
      <c r="AD56" s="134">
        <v>26</v>
      </c>
      <c r="AE56" s="134"/>
      <c r="AF56" s="134"/>
      <c r="AG56" s="134"/>
      <c r="AH56" s="134">
        <v>39</v>
      </c>
      <c r="AI56" s="134"/>
      <c r="AJ56" s="134"/>
      <c r="AK56" s="134">
        <v>6</v>
      </c>
      <c r="AL56" s="135">
        <v>136</v>
      </c>
      <c r="AM56" s="135">
        <v>26</v>
      </c>
      <c r="AN56" s="135">
        <v>110</v>
      </c>
      <c r="AO56" s="135">
        <f>AP56+AQ56</f>
        <v>262</v>
      </c>
      <c r="AP56" s="135">
        <v>110</v>
      </c>
      <c r="AQ56" s="135">
        <v>152</v>
      </c>
      <c r="AR56" s="135">
        <v>110</v>
      </c>
      <c r="AS56" s="135">
        <v>31</v>
      </c>
      <c r="AT56" s="135">
        <v>79</v>
      </c>
      <c r="AU56" s="136" t="s">
        <v>278</v>
      </c>
      <c r="AV56" s="135">
        <v>80</v>
      </c>
      <c r="AW56" s="135">
        <v>80</v>
      </c>
      <c r="AX56" s="135">
        <v>80</v>
      </c>
      <c r="AY56" s="135">
        <v>58</v>
      </c>
      <c r="AZ56" s="135">
        <v>58</v>
      </c>
      <c r="BA56" s="135">
        <v>58</v>
      </c>
      <c r="BB56" s="135">
        <v>50</v>
      </c>
      <c r="BC56" s="135">
        <v>50</v>
      </c>
      <c r="BD56" s="135">
        <v>50</v>
      </c>
      <c r="BE56" s="135">
        <v>1</v>
      </c>
      <c r="BF56" s="135">
        <v>1</v>
      </c>
      <c r="BG56" s="135">
        <v>1</v>
      </c>
      <c r="BH56" s="135">
        <v>1</v>
      </c>
      <c r="BI56" s="135">
        <v>1</v>
      </c>
      <c r="BJ56" s="135">
        <v>1</v>
      </c>
      <c r="BK56" s="135">
        <v>83</v>
      </c>
      <c r="BL56" s="135">
        <v>83</v>
      </c>
      <c r="BM56" s="135">
        <v>83</v>
      </c>
      <c r="BN56" s="135">
        <v>5</v>
      </c>
      <c r="BO56" s="135">
        <v>5</v>
      </c>
      <c r="BP56" s="135">
        <v>5</v>
      </c>
      <c r="BQ56" s="142">
        <v>1</v>
      </c>
      <c r="BR56" s="145">
        <v>1</v>
      </c>
      <c r="BS56" s="145">
        <v>1</v>
      </c>
      <c r="BT56" s="145">
        <v>3</v>
      </c>
      <c r="BU56" s="145">
        <v>3</v>
      </c>
      <c r="BV56" s="145">
        <v>3</v>
      </c>
      <c r="BW56" s="130">
        <v>20</v>
      </c>
      <c r="BX56" s="130">
        <f>Z56</f>
        <v>136</v>
      </c>
      <c r="BY56" s="130">
        <f>BX56</f>
        <v>136</v>
      </c>
      <c r="BZ56" s="130">
        <f>BX56</f>
        <v>136</v>
      </c>
      <c r="CA56" s="130">
        <f>AD56</f>
        <v>26</v>
      </c>
      <c r="CB56" s="130">
        <f>AO56</f>
        <v>262</v>
      </c>
      <c r="CC56" s="130">
        <f>CB56</f>
        <v>262</v>
      </c>
      <c r="CD56" s="130">
        <f>CB56</f>
        <v>262</v>
      </c>
      <c r="CE56" s="130">
        <f>AH56</f>
        <v>39</v>
      </c>
      <c r="CF56" s="130">
        <f>CE56</f>
        <v>39</v>
      </c>
      <c r="CG56" s="130">
        <f>CE56</f>
        <v>39</v>
      </c>
      <c r="CH56" s="130">
        <f>IFERROR(AV56+AY56+BB56+BE56+BH56+BK56+BN56+BQ56+BT56,0)</f>
        <v>282</v>
      </c>
      <c r="CI56" s="130">
        <f>IFERROR(AW56+AZ56+BC56+BF56+BI56+BL56+BO56+BR56+BU56,0)</f>
        <v>282</v>
      </c>
      <c r="CJ56" s="130">
        <f>IFERROR(AX56+BA56+BD56+BG56+BJ56+BM56+BP56+BS56+BV56,0)</f>
        <v>282</v>
      </c>
      <c r="CK56" s="135">
        <v>237</v>
      </c>
      <c r="CL56" s="135">
        <v>708</v>
      </c>
      <c r="CM56" s="135">
        <v>709</v>
      </c>
      <c r="CN56" s="135">
        <v>709</v>
      </c>
      <c r="CO56" s="135">
        <v>4898</v>
      </c>
      <c r="CP56" s="135">
        <v>10039</v>
      </c>
      <c r="CQ56" s="135">
        <v>1794</v>
      </c>
      <c r="CR56" s="135">
        <v>2820</v>
      </c>
      <c r="CS56" s="135">
        <v>6184</v>
      </c>
      <c r="CT56" s="135">
        <v>7011</v>
      </c>
      <c r="CU56" s="139">
        <v>622</v>
      </c>
      <c r="CV56" s="140">
        <v>1383</v>
      </c>
      <c r="CW56" s="135">
        <f>ROUND(IFERROR(D56/BW56,0)*100,0)</f>
        <v>100</v>
      </c>
      <c r="CX56" s="130">
        <f>IF(CW56=100,10,-50)</f>
        <v>10</v>
      </c>
      <c r="CY56" s="135">
        <f>ROUND(IFERROR(E56/BZ56,0)*100,0)</f>
        <v>100</v>
      </c>
      <c r="CZ56" s="130" t="str">
        <f>IF((CY56=100),"30",IF(AND(CY56&lt;=99,CY56&gt;90),"20",IF(AND(CY56&lt;=90,CY56&gt;80),"10","-30")))</f>
        <v>30</v>
      </c>
      <c r="DA56" s="135">
        <f>ROUND(IFERROR(F56/(CD56+CG56),0)*100,0)</f>
        <v>100</v>
      </c>
      <c r="DB56" s="130" t="str">
        <f>IF(AND(DA56&lt;=100,DA56&gt;90),"30",IF(AND(DA56&lt;=90,DA56&gt;80),"20",IF(AND(DA56&lt;=80,DA56&gt;70),"15",IF(AND(DA56&lt;=70,DA56&gt;60),"10",IF(AND(DA56&lt;=60,DA56&gt;50),"5","0")))))</f>
        <v>30</v>
      </c>
      <c r="DC56" s="135">
        <f>ROUND(IFERROR(G56/CJ56,0)*100,0)</f>
        <v>82</v>
      </c>
      <c r="DD56" s="135" t="str">
        <f>IF(AND(DC56&lt;=100,DC56&gt;60),"30",IF(AND(DC56&lt;=60,DC56&gt;40),"20",IF(AND(DC56&lt;=40,DC56&gt;30),"15",IF(AND(DC56&lt;=30,DC56&gt;20),"10",IF(AND(DC56&lt;=20,DC56&gt;10),"5",IF(DC56=0,-30,0))))))</f>
        <v>30</v>
      </c>
      <c r="DE56" s="135">
        <f>ROUND(IFERROR(CK56/CL56*100,0),0)</f>
        <v>33</v>
      </c>
      <c r="DF56" s="130" t="str">
        <f>IF(AND(DE56&lt;=100,DE56&gt;60),"20",IF(AND(DE56&lt;=60,DE56&gt;40),"15",IF(AND(DE56&lt;=40,DE56&gt;20),"10",IF(AND(DE56&lt;=20,DE56&gt;10),"5","0"))))</f>
        <v>10</v>
      </c>
      <c r="DG56" s="135">
        <f>ROUND(IFERROR(CM56/CN56*100,0),0)</f>
        <v>100</v>
      </c>
      <c r="DH56" s="130" t="str">
        <f>IF(AND(DG56&lt;=100,DG56&gt;60),"20",IF(AND(DG56&lt;=60,DG56&gt;40),"15",IF(AND(DG56&lt;=40,DG56&gt;20),"10",IF(AND(DG56&lt;=20,DG56&gt;10),"5","0"))))</f>
        <v>20</v>
      </c>
      <c r="DI56" s="135">
        <f>ROUND(IFERROR(CO56/CP56*100,0),0)</f>
        <v>49</v>
      </c>
      <c r="DJ56" s="130" t="str">
        <f>IF(AND(DI56&lt;=100,DI56&gt;60),"20",IF(AND(DI56&lt;=60,DI56&gt;40),"15",IF(AND(DI56&lt;=40,DI56&gt;20),"10",IF(AND(DI56&lt;=20,DI56&gt;10),"5","0"))))</f>
        <v>15</v>
      </c>
      <c r="DK56" s="135">
        <f>ROUND(IFERROR(CQ56/(CQ56+CR56)*100,0),0)</f>
        <v>39</v>
      </c>
      <c r="DL56" s="130" t="str">
        <f>IF(AND(DK56&lt;=100,DK56&gt;60),"20",IF(AND(DK56&lt;=60,DK56&gt;40),"15",IF(AND(DK56&lt;=40,DK56&gt;20),"10",IF(AND(DK56&lt;=20,DK56&gt;10),"5","0"))))</f>
        <v>10</v>
      </c>
      <c r="DM56" s="135">
        <f>ROUND(IFERROR(I56/(BW56+BY56+CC56+CF56+CI56),0)*100,0)</f>
        <v>83</v>
      </c>
      <c r="DN56" s="130" t="str">
        <f>IF(AND(DM56&lt;=100,DM56&gt;80),"50",IF(AND(DM56&lt;=80,DM56&gt;60),"40",IF(AND(DM56&lt;=60,DM56&gt;40),"30",IF(AND(DM56&lt;=40,DM56&gt;20),"20",IF(AND(DM56&lt;=20,DM56&gt;10),"10",IF(AND(DM56&lt;=10,DM56&gt;=5),"5","0"))))))</f>
        <v>50</v>
      </c>
      <c r="DO56" s="135">
        <f>ROUND(IFERROR(CS56/CT56,0)*100,0)</f>
        <v>88</v>
      </c>
      <c r="DP56" s="130" t="str">
        <f>IF(AND(DO56&lt;=100,DO56&gt;80),"30",IF(AND(DO56&lt;=80,DO56&gt;60),"20",IF(AND(DO56&lt;=60,DO56&gt;50),"15",IF(AND(DO56&lt;=50,DO56&gt;40),"10","0"))))</f>
        <v>30</v>
      </c>
      <c r="DQ56" s="130">
        <f>ROUND(IFERROR(CU56/CV56,0)*100,0)</f>
        <v>45</v>
      </c>
      <c r="DR56" s="130" t="str">
        <f>IF(AND(DQ56&lt;=100,DQ56&gt;80),"30",IF(AND(DQ56&lt;=80,DQ56&gt;60),"20",IF(AND(DQ56&lt;=60,DQ56&gt;40),"15",IF(AND(DQ56&lt;=40,DQ56&gt;20),"10","0"))))</f>
        <v>15</v>
      </c>
      <c r="DS56" s="130">
        <f>CX56+CZ56+DB56+DD56+DF56+DH56+DJ56+DL56+DN56+DP56+DR56</f>
        <v>250</v>
      </c>
      <c r="DT56" s="130">
        <v>7497</v>
      </c>
      <c r="DU56" s="130">
        <v>0</v>
      </c>
      <c r="DV56" s="130">
        <v>61001</v>
      </c>
      <c r="DW56" s="130">
        <v>0</v>
      </c>
      <c r="DX56" s="130">
        <v>2258</v>
      </c>
      <c r="DY56" s="130">
        <f>ROUND(IFERROR((DT56+DU56+DX56)/(DV56+DT56+DW56),0)*100,0)</f>
        <v>14</v>
      </c>
      <c r="DZ56" s="130" t="str">
        <f>IF(AND(DY56&lt;=100,DY56&gt;90),"50",IF(AND(DY56&lt;=90,DY56&gt;80),"45",IF(AND(DY56&lt;=80,DY56&gt;70),"40",IF(AND(DY56&lt;=70,DY56&gt;60),"35",IF(AND(DY56&lt;=60,DY56&gt;50),"30",IF(AND(DY56&lt;=50,DY56&gt;40),"25",IF(AND(DY56&lt;=40,DY56&gt;30),"20",IF(AND(DY56&lt;=30,DY56&gt;20),"15",IF(AND(DY56&lt;=20,DY56&gt;10),"10",IF(AND(DY56&lt;=10,DY56&gt;5),"5","0"))))))))))</f>
        <v>10</v>
      </c>
      <c r="EA56" s="130">
        <v>100</v>
      </c>
      <c r="EB56" s="130" t="str">
        <f>IF(EA56=100,"20","0")</f>
        <v>20</v>
      </c>
      <c r="EC56" s="130">
        <f>ROUND(IFERROR(DX56/DV56,0)*100,0)</f>
        <v>4</v>
      </c>
      <c r="ED56" s="130" t="str">
        <f>IF(AND(EC56&lt;=100,EC56&gt;80),"20",IF(AND(EC56&lt;=80,EC56&gt;60),"15",IF(AND(EC56&lt;=60,EC56&gt;40),"10","0")))</f>
        <v>0</v>
      </c>
      <c r="EE56" s="130">
        <f>DZ56+EB56+ED56</f>
        <v>30</v>
      </c>
      <c r="EF56" s="130">
        <f>EE56+DS56</f>
        <v>280</v>
      </c>
      <c r="EG56" s="142">
        <v>32341</v>
      </c>
      <c r="EH56" s="146">
        <v>533855</v>
      </c>
      <c r="EI56" s="141">
        <f>ROUND(EG56/EH56*100000,0)</f>
        <v>6058</v>
      </c>
      <c r="EJ56" s="141" t="str">
        <f>IF(AND(EI56&gt;=4001,EI56&gt;=4001),"30",IF(AND(EI56&lt;=4000,EI56&gt;=3001),"20",IF(AND(EI56&lt;=3000,EI56&gt;=2001),"10",IF(AND(EI56&lt;=2000,EI56&gt;=1001),"5",IF(AND(EI56&lt;=1000,EI56&gt;=0),"0")))))</f>
        <v>30</v>
      </c>
      <c r="EK56" s="145">
        <v>22</v>
      </c>
      <c r="EL56" s="135" t="str">
        <f>IF(AND(EK56&gt;=5,EK56&gt;=5),"30",IF(AND(EK56&lt;=4,EK56&gt;=3),"20",IF(AND(EK56&lt;=2,EK56&gt;=1),"10",IF(AND(EK56=0,EK56=0),"0"))))</f>
        <v>30</v>
      </c>
      <c r="EM56" s="138">
        <v>93</v>
      </c>
      <c r="EN56" s="135">
        <f>IFERROR(ROUND(EM56/BZ56*100,0),0)</f>
        <v>68</v>
      </c>
      <c r="EO56" s="135" t="str">
        <f>IF(AND(EN56&lt;=100, EN56&gt;80),"30",IF(AND(EN56&lt;=80, EN56&gt;60),"20",IF(AND(EN56&lt;=60, EN56&gt;40),"15",IF(AND(EN56&lt;=40, EN56&gt;20),"10",IF(AND(EN56&lt;=20, EN56&gt;5),"5",IF(AND(EN56&lt;=5, EN56&gt;=0),"0"))))))</f>
        <v>20</v>
      </c>
      <c r="EP56" s="142">
        <v>20</v>
      </c>
      <c r="EQ56" s="135">
        <f>IFERROR(ROUND(EP56/BW56*100,0),0)</f>
        <v>100</v>
      </c>
      <c r="ER56" s="135">
        <f>IF(EQ56=100,10,-50)</f>
        <v>10</v>
      </c>
      <c r="ES56" s="142">
        <v>122</v>
      </c>
      <c r="ET56" s="135">
        <f>IFERROR(ROUND(ES56/BZ56*100,0),0)</f>
        <v>90</v>
      </c>
      <c r="EU56" s="135" t="str">
        <f>IF(AND(ET56&lt;=100,ET56&gt;90),"50",IF(AND(ET56&lt;=90,ET56&gt;80),"45",IF(AND(ET56&lt;=80,ET56&gt;70),"40",IF(AND(ET56&lt;=70,ET56&gt;60),"35",IF(AND(ET56&lt;=60,ET56&gt;50),"30",IF(AND(ET56&lt;=50,ET56&gt;40),"25",IF(AND(ET56&lt;=40,ET56&gt;30),"20",IF(AND(ET56&lt;=30,ET56&gt;20),"15",IF(AND(ET56&lt;=20,ET56&gt;10),"10",IF(AND(ET56&lt;=10,ET56&gt;5),"5",IF(AND(ET56&lt;=5,ET56&gt;0),"1",IF(AND(ET56&lt;=0,ET56&lt;0),"0"))))))))))))</f>
        <v>45</v>
      </c>
      <c r="EV56" s="142">
        <v>142</v>
      </c>
      <c r="EW56" s="135">
        <f>IFERROR(ROUND(EV56/(BW56+BY56)*100,0),0)</f>
        <v>91</v>
      </c>
      <c r="EX56" s="135" t="str">
        <f>IF(AND(EW56&lt;=100,EW56&gt;90),"50",IF(AND(EW56&lt;=90,EW56&gt;80),"45",IF(AND(EW56&lt;=80,EW56&gt;70),"40",IF(AND(EW56&lt;=70,EW56&gt;60),"35",IF(AND(EW56&lt;=60,EW56&gt;50),"30",IF(AND(EW56&lt;=50,EW56&gt;40),"25",IF(AND(EW56&lt;=40,EW56&gt;30),"20",IF(AND(EW56&lt;=30,EW56&gt;20),"15",IF(AND(EW56&lt;=20,EW56&gt;10),"10",IF(AND(EW56&lt;=10,EW56&gt;5),"5",IF(AND(EW56&lt;5,EW56&gt;0),"0")))))))))))</f>
        <v>50</v>
      </c>
      <c r="EY56" s="142">
        <v>1</v>
      </c>
      <c r="EZ56" s="130" t="str">
        <f>IF(AND(EY56&gt;=5,EY56&gt;=5),"30",IF(AND(EY56&lt;=4,EY56&gt;1),"20",IF(AND(EY56&lt;=1,EY56&gt;0),"10",IF(AND(EY56=0,EY56=0),"0"))))</f>
        <v>10</v>
      </c>
      <c r="FA56" s="142">
        <v>0</v>
      </c>
      <c r="FB56" s="130" t="str">
        <f>IF(AND(FA56&lt;=100,FA56&gt;80),"30",IF(AND(FA56&lt;=80,FA56&gt;60),"20",IF(AND(FA56&lt;=60,FA56&gt;40),"15",IF(AND(FA56&lt;=40,FA56&gt;20),"10",IF(AND(FA56&lt;=20,FA56&gt;=0),"0")))))</f>
        <v>0</v>
      </c>
      <c r="FC56" s="142">
        <v>44</v>
      </c>
      <c r="FD56" s="130" t="str">
        <f>IF(AND(FC56&lt;=100,FC56&gt;80),"30",IF(AND(FC56&lt;=80,FC56&gt;60),"20",IF(AND(FC56&lt;=60,FC56&gt;40),"15",IF(AND(FC56&lt;=40,FC56&gt;20),"10",IF(AND(FC56&lt;=20,FC56&gt;5),"5",IF(AND(FC56&lt;=5,FC56&gt;=0),"0"))))))</f>
        <v>15</v>
      </c>
      <c r="FE56" s="130">
        <f>EJ56+EL56+EO56</f>
        <v>80</v>
      </c>
      <c r="FF56" s="130">
        <f>ER56+EU56+EX56+EZ56+FB56+FD56</f>
        <v>130</v>
      </c>
      <c r="FG56" s="130">
        <f>FF56+FE56</f>
        <v>210</v>
      </c>
      <c r="FH56" s="143">
        <f>EF56+FG56</f>
        <v>490</v>
      </c>
      <c r="FI56" s="90"/>
      <c r="FJ56" s="86"/>
    </row>
    <row r="57" spans="1:166" ht="15.6" customHeight="1" x14ac:dyDescent="0.3">
      <c r="A57" s="43">
        <v>54</v>
      </c>
      <c r="B57" s="43" t="s">
        <v>153</v>
      </c>
      <c r="C57" s="87" t="s">
        <v>279</v>
      </c>
      <c r="D57" s="130">
        <v>27</v>
      </c>
      <c r="E57" s="130">
        <v>284</v>
      </c>
      <c r="F57" s="130">
        <v>853</v>
      </c>
      <c r="G57" s="131">
        <v>330</v>
      </c>
      <c r="H57" s="131">
        <v>168</v>
      </c>
      <c r="I57" s="130">
        <v>827</v>
      </c>
      <c r="J57" s="131">
        <v>27</v>
      </c>
      <c r="K57" s="131">
        <v>286</v>
      </c>
      <c r="L57" s="131">
        <v>472</v>
      </c>
      <c r="M57" s="131">
        <v>380</v>
      </c>
      <c r="N57" s="131">
        <v>211</v>
      </c>
      <c r="O57" s="131">
        <v>37</v>
      </c>
      <c r="P57" s="132" t="s">
        <v>280</v>
      </c>
      <c r="Q57" s="133">
        <v>26</v>
      </c>
      <c r="R57" s="133">
        <v>131</v>
      </c>
      <c r="S57" s="133">
        <v>131</v>
      </c>
      <c r="T57" s="133">
        <v>0</v>
      </c>
      <c r="U57" s="133">
        <v>997</v>
      </c>
      <c r="V57" s="133">
        <v>52</v>
      </c>
      <c r="W57" s="133">
        <v>1</v>
      </c>
      <c r="X57" s="144" t="s">
        <v>281</v>
      </c>
      <c r="Y57" s="134">
        <v>27</v>
      </c>
      <c r="Z57" s="134">
        <v>284</v>
      </c>
      <c r="AA57" s="134">
        <v>232</v>
      </c>
      <c r="AB57" s="134"/>
      <c r="AC57" s="134"/>
      <c r="AD57" s="134"/>
      <c r="AE57" s="134"/>
      <c r="AF57" s="134"/>
      <c r="AG57" s="134"/>
      <c r="AH57" s="134">
        <v>57</v>
      </c>
      <c r="AI57" s="134"/>
      <c r="AJ57" s="134"/>
      <c r="AK57" s="134"/>
      <c r="AL57" s="135">
        <v>286</v>
      </c>
      <c r="AM57" s="135">
        <v>23</v>
      </c>
      <c r="AN57" s="135">
        <v>263</v>
      </c>
      <c r="AO57" s="135">
        <f>AP57+AQ57</f>
        <v>840</v>
      </c>
      <c r="AP57" s="135">
        <v>374</v>
      </c>
      <c r="AQ57" s="135">
        <v>466</v>
      </c>
      <c r="AR57" s="135">
        <v>124</v>
      </c>
      <c r="AS57" s="135">
        <v>43</v>
      </c>
      <c r="AT57" s="135">
        <v>81</v>
      </c>
      <c r="AU57" s="136" t="s">
        <v>282</v>
      </c>
      <c r="AV57" s="135">
        <v>74</v>
      </c>
      <c r="AW57" s="135">
        <v>74</v>
      </c>
      <c r="AX57" s="135">
        <v>74</v>
      </c>
      <c r="AY57" s="135">
        <v>134</v>
      </c>
      <c r="AZ57" s="135">
        <v>12</v>
      </c>
      <c r="BA57" s="135">
        <v>134</v>
      </c>
      <c r="BB57" s="135">
        <v>36</v>
      </c>
      <c r="BC57" s="135">
        <v>36</v>
      </c>
      <c r="BD57" s="135">
        <v>36</v>
      </c>
      <c r="BE57" s="135">
        <v>24</v>
      </c>
      <c r="BF57" s="135">
        <v>1</v>
      </c>
      <c r="BG57" s="135">
        <v>24</v>
      </c>
      <c r="BH57" s="135">
        <v>1</v>
      </c>
      <c r="BI57" s="135">
        <v>1</v>
      </c>
      <c r="BJ57" s="135">
        <v>1</v>
      </c>
      <c r="BK57" s="135">
        <v>152</v>
      </c>
      <c r="BL57" s="135">
        <v>39</v>
      </c>
      <c r="BM57" s="135">
        <v>152</v>
      </c>
      <c r="BN57" s="135">
        <v>143</v>
      </c>
      <c r="BO57" s="135">
        <v>36</v>
      </c>
      <c r="BP57" s="135">
        <v>143</v>
      </c>
      <c r="BQ57" s="142">
        <v>1</v>
      </c>
      <c r="BR57" s="145">
        <v>1</v>
      </c>
      <c r="BS57" s="145">
        <v>1</v>
      </c>
      <c r="BT57" s="145">
        <v>2</v>
      </c>
      <c r="BU57" s="145">
        <v>1</v>
      </c>
      <c r="BV57" s="145">
        <v>2</v>
      </c>
      <c r="BW57" s="130">
        <f>Y57</f>
        <v>27</v>
      </c>
      <c r="BX57" s="130">
        <f>Z57</f>
        <v>284</v>
      </c>
      <c r="BY57" s="130">
        <f>AA57</f>
        <v>232</v>
      </c>
      <c r="BZ57" s="130">
        <f>BX57</f>
        <v>284</v>
      </c>
      <c r="CA57" s="130">
        <f>AM57</f>
        <v>23</v>
      </c>
      <c r="CB57" s="130">
        <f>AO57</f>
        <v>840</v>
      </c>
      <c r="CC57" s="130">
        <f>CB57</f>
        <v>840</v>
      </c>
      <c r="CD57" s="130">
        <f>CB57</f>
        <v>840</v>
      </c>
      <c r="CE57" s="130">
        <f>AH57</f>
        <v>57</v>
      </c>
      <c r="CF57" s="130">
        <f>CE57</f>
        <v>57</v>
      </c>
      <c r="CG57" s="130">
        <f>CE57</f>
        <v>57</v>
      </c>
      <c r="CH57" s="130">
        <f>IFERROR(AV57+AY57+BB57+BE57+BH57+BK57+BN57+BQ57+BT57,0)</f>
        <v>567</v>
      </c>
      <c r="CI57" s="130">
        <f>IFERROR(AW57+AZ57+BC57+BF57+BI57+BL57+BO57+BR57+BU57,0)</f>
        <v>201</v>
      </c>
      <c r="CJ57" s="130">
        <f>IFERROR(AX57+BA57+BD57+BG57+BJ57+BM57+BP57+BS57+BV57,0)</f>
        <v>567</v>
      </c>
      <c r="CK57" s="135">
        <v>348</v>
      </c>
      <c r="CL57" s="135">
        <v>1723</v>
      </c>
      <c r="CM57" s="135">
        <v>93</v>
      </c>
      <c r="CN57" s="135">
        <v>1724</v>
      </c>
      <c r="CO57" s="135">
        <v>412</v>
      </c>
      <c r="CP57" s="135">
        <v>14813</v>
      </c>
      <c r="CQ57" s="135">
        <v>907</v>
      </c>
      <c r="CR57" s="135">
        <v>1924</v>
      </c>
      <c r="CS57" s="135">
        <v>9378</v>
      </c>
      <c r="CT57" s="135">
        <v>10933</v>
      </c>
      <c r="CU57" s="139">
        <v>512</v>
      </c>
      <c r="CV57" s="140">
        <v>1170</v>
      </c>
      <c r="CW57" s="135">
        <f>ROUND(IFERROR(D57/BW57,0)*100,0)</f>
        <v>100</v>
      </c>
      <c r="CX57" s="130">
        <f>IF(CW57=100,10,-50)</f>
        <v>10</v>
      </c>
      <c r="CY57" s="135">
        <f>ROUND(IFERROR(E57/BZ57,0)*100,0)</f>
        <v>100</v>
      </c>
      <c r="CZ57" s="130" t="str">
        <f>IF((CY57=100),"30",IF(AND(CY57&lt;=99,CY57&gt;90),"20",IF(AND(CY57&lt;=90,CY57&gt;80),"10","-30")))</f>
        <v>30</v>
      </c>
      <c r="DA57" s="135">
        <f>ROUND(IFERROR(F57/(CD57+CG57),0)*100,0)</f>
        <v>95</v>
      </c>
      <c r="DB57" s="130" t="str">
        <f>IF(AND(DA57&lt;=100,DA57&gt;90),"30",IF(AND(DA57&lt;=90,DA57&gt;80),"20",IF(AND(DA57&lt;=80,DA57&gt;70),"15",IF(AND(DA57&lt;=70,DA57&gt;60),"10",IF(AND(DA57&lt;=60,DA57&gt;50),"5","0")))))</f>
        <v>30</v>
      </c>
      <c r="DC57" s="135">
        <f>ROUND(IFERROR(G57/CJ57,0)*100,0)</f>
        <v>58</v>
      </c>
      <c r="DD57" s="135" t="str">
        <f>IF(AND(DC57&lt;=100,DC57&gt;60),"30",IF(AND(DC57&lt;=60,DC57&gt;40),"20",IF(AND(DC57&lt;=40,DC57&gt;30),"15",IF(AND(DC57&lt;=30,DC57&gt;20),"10",IF(AND(DC57&lt;=20,DC57&gt;10),"5",IF(DC57=0,-30,0))))))</f>
        <v>20</v>
      </c>
      <c r="DE57" s="135">
        <v>40</v>
      </c>
      <c r="DF57" s="130" t="str">
        <f>IF(AND(DE57&lt;=100,DE57&gt;60),"20",IF(AND(DE57&lt;=60,DE57&gt;40),"15",IF(AND(DE57&lt;=40,DE57&gt;20),"10",IF(AND(DE57&lt;=20,DE57&gt;10),"5","0"))))</f>
        <v>10</v>
      </c>
      <c r="DG57" s="135">
        <v>40</v>
      </c>
      <c r="DH57" s="130" t="str">
        <f>IF(AND(DG57&lt;=100,DG57&gt;60),"20",IF(AND(DG57&lt;=60,DG57&gt;40),"15",IF(AND(DG57&lt;=40,DG57&gt;20),"10",IF(AND(DG57&lt;=20,DG57&gt;10),"5","0"))))</f>
        <v>10</v>
      </c>
      <c r="DI57" s="135">
        <v>40</v>
      </c>
      <c r="DJ57" s="130" t="str">
        <f>IF(AND(DI57&lt;=100,DI57&gt;60),"20",IF(AND(DI57&lt;=60,DI57&gt;40),"15",IF(AND(DI57&lt;=40,DI57&gt;20),"10",IF(AND(DI57&lt;=20,DI57&gt;10),"5","0"))))</f>
        <v>10</v>
      </c>
      <c r="DK57" s="135">
        <f>ROUND(IFERROR(CQ57/(CQ57+CR57)*100,0),0)</f>
        <v>32</v>
      </c>
      <c r="DL57" s="130" t="str">
        <f>IF(AND(DK57&lt;=100,DK57&gt;60),"20",IF(AND(DK57&lt;=60,DK57&gt;40),"15",IF(AND(DK57&lt;=40,DK57&gt;20),"10",IF(AND(DK57&lt;=20,DK57&gt;10),"5","0"))))</f>
        <v>10</v>
      </c>
      <c r="DM57" s="135">
        <f>ROUND(IFERROR(I57/(BW57+BY57+CC57+CF57+CI57),0)*100,0)</f>
        <v>61</v>
      </c>
      <c r="DN57" s="130" t="str">
        <f>IF(AND(DM57&lt;=100,DM57&gt;80),"50",IF(AND(DM57&lt;=80,DM57&gt;60),"40",IF(AND(DM57&lt;=60,DM57&gt;40),"30",IF(AND(DM57&lt;=40,DM57&gt;20),"20",IF(AND(DM57&lt;=20,DM57&gt;10),"10",IF(AND(DM57&lt;=10,DM57&gt;=5),"5","0"))))))</f>
        <v>40</v>
      </c>
      <c r="DO57" s="135">
        <f>ROUND(IFERROR(CS57/CT57,0)*100,0)</f>
        <v>86</v>
      </c>
      <c r="DP57" s="130" t="str">
        <f>IF(AND(DO57&lt;=100,DO57&gt;80),"30",IF(AND(DO57&lt;=80,DO57&gt;60),"20",IF(AND(DO57&lt;=60,DO57&gt;50),"15",IF(AND(DO57&lt;=50,DO57&gt;40),"10","0"))))</f>
        <v>30</v>
      </c>
      <c r="DQ57" s="130">
        <f>ROUND(IFERROR(CU57/CV57,0)*100,0)</f>
        <v>44</v>
      </c>
      <c r="DR57" s="130" t="str">
        <f>IF(AND(DQ57&lt;=100,DQ57&gt;80),"30",IF(AND(DQ57&lt;=80,DQ57&gt;60),"20",IF(AND(DQ57&lt;=60,DQ57&gt;40),"15",IF(AND(DQ57&lt;=40,DQ57&gt;20),"10","0"))))</f>
        <v>15</v>
      </c>
      <c r="DS57" s="130">
        <f>CX57+CZ57+DB57+DD57+DF57+DH57+DJ57+DL57+DN57+DP57+DR57</f>
        <v>215</v>
      </c>
      <c r="DT57" s="130">
        <v>11117</v>
      </c>
      <c r="DU57" s="130">
        <v>0</v>
      </c>
      <c r="DV57" s="130">
        <v>91630</v>
      </c>
      <c r="DW57" s="130">
        <v>2879</v>
      </c>
      <c r="DX57" s="130">
        <v>0</v>
      </c>
      <c r="DY57" s="130">
        <f>ROUND(IFERROR((DT57+DU57+DX57)/(DV57+DT57+DW57),0)*100,0)</f>
        <v>11</v>
      </c>
      <c r="DZ57" s="130" t="str">
        <f>IF(AND(DY57&lt;=100,DY57&gt;90),"50",IF(AND(DY57&lt;=90,DY57&gt;80),"45",IF(AND(DY57&lt;=80,DY57&gt;70),"40",IF(AND(DY57&lt;=70,DY57&gt;60),"35",IF(AND(DY57&lt;=60,DY57&gt;50),"30",IF(AND(DY57&lt;=50,DY57&gt;40),"25",IF(AND(DY57&lt;=40,DY57&gt;30),"20",IF(AND(DY57&lt;=30,DY57&gt;20),"15",IF(AND(DY57&lt;=20,DY57&gt;10),"10",IF(AND(DY57&lt;=10,DY57&gt;5),"5","0"))))))))))</f>
        <v>10</v>
      </c>
      <c r="EA57" s="130">
        <f>ROUND(IFERROR(DU57/DW57,0)*100,0)</f>
        <v>0</v>
      </c>
      <c r="EB57" s="130" t="str">
        <f>IF(EA57=100,"20","0")</f>
        <v>0</v>
      </c>
      <c r="EC57" s="130">
        <f>ROUND(IFERROR(DX57/DV57,0)*100,0)</f>
        <v>0</v>
      </c>
      <c r="ED57" s="130" t="str">
        <f>IF(AND(EC57&lt;=100,EC57&gt;80),"20",IF(AND(EC57&lt;=80,EC57&gt;60),"15",IF(AND(EC57&lt;=60,EC57&gt;40),"10","0")))</f>
        <v>0</v>
      </c>
      <c r="EE57" s="130">
        <f>DZ57+EB57+ED57</f>
        <v>10</v>
      </c>
      <c r="EF57" s="130">
        <f>EE57+DS57</f>
        <v>225</v>
      </c>
      <c r="EG57" s="142">
        <v>42245</v>
      </c>
      <c r="EH57" s="146">
        <v>769481</v>
      </c>
      <c r="EI57" s="141">
        <f>ROUND(EG57/EH57*100000,0)</f>
        <v>5490</v>
      </c>
      <c r="EJ57" s="141" t="str">
        <f>IF(AND(EI57&gt;=4001,EI57&gt;=4001),"30",IF(AND(EI57&lt;=4000,EI57&gt;=3001),"20",IF(AND(EI57&lt;=3000,EI57&gt;=2001),"10",IF(AND(EI57&lt;=2000,EI57&gt;=1001),"5",IF(AND(EI57&lt;=1000,EI57&gt;=0),"0")))))</f>
        <v>30</v>
      </c>
      <c r="EK57" s="145">
        <v>18</v>
      </c>
      <c r="EL57" s="135" t="str">
        <f>IF(AND(EK57&gt;=5,EK57&gt;=5),"30",IF(AND(EK57&lt;=4,EK57&gt;=3),"20",IF(AND(EK57&lt;=2,EK57&gt;=1),"10",IF(AND(EK57=0,EK57=0),"0"))))</f>
        <v>30</v>
      </c>
      <c r="EM57" s="138">
        <v>21</v>
      </c>
      <c r="EN57" s="135">
        <f>IFERROR(ROUND(EM57/BZ57*100,0),0)</f>
        <v>7</v>
      </c>
      <c r="EO57" s="135" t="str">
        <f>IF(AND(EN57&lt;=100, EN57&gt;80),"30",IF(AND(EN57&lt;=80, EN57&gt;60),"20",IF(AND(EN57&lt;=60, EN57&gt;40),"15",IF(AND(EN57&lt;=40, EN57&gt;20),"10",IF(AND(EN57&lt;=20, EN57&gt;5),"5",IF(AND(EN57&lt;=5, EN57&gt;=0),"0"))))))</f>
        <v>5</v>
      </c>
      <c r="EP57" s="142">
        <v>27</v>
      </c>
      <c r="EQ57" s="135">
        <f>IFERROR(ROUND(EP57/BW57*100,0),0)</f>
        <v>100</v>
      </c>
      <c r="ER57" s="135">
        <f>IF(EQ57=100,10,-50)</f>
        <v>10</v>
      </c>
      <c r="ES57" s="142">
        <v>32</v>
      </c>
      <c r="ET57" s="135">
        <f>IFERROR(ROUND(ES57/BZ57*100,0),0)</f>
        <v>11</v>
      </c>
      <c r="EU57" s="135" t="str">
        <f>IF(AND(ET57&lt;=100,ET57&gt;90),"50",IF(AND(ET57&lt;=90,ET57&gt;80),"45",IF(AND(ET57&lt;=80,ET57&gt;70),"40",IF(AND(ET57&lt;=70,ET57&gt;60),"35",IF(AND(ET57&lt;=60,ET57&gt;50),"30",IF(AND(ET57&lt;=50,ET57&gt;40),"25",IF(AND(ET57&lt;=40,ET57&gt;30),"20",IF(AND(ET57&lt;=30,ET57&gt;20),"15",IF(AND(ET57&lt;=20,ET57&gt;10),"10",IF(AND(ET57&lt;=10,ET57&gt;5),"5",IF(AND(ET57&lt;=5,ET57&gt;0),"1",IF(AND(ET57&lt;=0,ET57&lt;0),"0"))))))))))))</f>
        <v>10</v>
      </c>
      <c r="EV57" s="142">
        <v>112</v>
      </c>
      <c r="EW57" s="135">
        <f>IFERROR(ROUND(EV57/(BW57+BY57)*100,0),0)</f>
        <v>43</v>
      </c>
      <c r="EX57" s="135" t="str">
        <f>IF(AND(EW57&lt;=100,EW57&gt;90),"50",IF(AND(EW57&lt;=90,EW57&gt;80),"45",IF(AND(EW57&lt;=80,EW57&gt;70),"40",IF(AND(EW57&lt;=70,EW57&gt;60),"35",IF(AND(EW57&lt;=60,EW57&gt;50),"30",IF(AND(EW57&lt;=50,EW57&gt;40),"25",IF(AND(EW57&lt;=40,EW57&gt;30),"20",IF(AND(EW57&lt;=30,EW57&gt;20),"15",IF(AND(EW57&lt;=20,EW57&gt;10),"10",IF(AND(EW57&lt;=10,EW57&gt;5),"5",IF(AND(EW57&lt;5,EW57&gt;0),"0")))))))))))</f>
        <v>25</v>
      </c>
      <c r="EY57" s="142">
        <v>0</v>
      </c>
      <c r="EZ57" s="130" t="str">
        <f>IF(AND(EY57&gt;=5,EY57&gt;=5),"30",IF(AND(EY57&lt;=4,EY57&gt;1),"20",IF(AND(EY57&lt;=1,EY57&gt;0),"10",IF(AND(EY57=0,EY57=0),"0"))))</f>
        <v>0</v>
      </c>
      <c r="FA57" s="142">
        <v>0</v>
      </c>
      <c r="FB57" s="130" t="str">
        <f>IF(AND(FA57&lt;=100,FA57&gt;80),"30",IF(AND(FA57&lt;=80,FA57&gt;60),"20",IF(AND(FA57&lt;=60,FA57&gt;40),"15",IF(AND(FA57&lt;=40,FA57&gt;20),"10",IF(AND(FA57&lt;=20,FA57&gt;=0),"0")))))</f>
        <v>0</v>
      </c>
      <c r="FC57" s="142">
        <v>6</v>
      </c>
      <c r="FD57" s="130" t="str">
        <f>IF(AND(FC57&lt;=100,FC57&gt;80),"30",IF(AND(FC57&lt;=80,FC57&gt;60),"20",IF(AND(FC57&lt;=60,FC57&gt;40),"15",IF(AND(FC57&lt;=40,FC57&gt;20),"10",IF(AND(FC57&lt;=20,FC57&gt;5),"5",IF(AND(FC57&lt;=5,FC57&gt;=0),"0"))))))</f>
        <v>5</v>
      </c>
      <c r="FE57" s="130">
        <f>EJ57+EL57+EO57</f>
        <v>65</v>
      </c>
      <c r="FF57" s="130">
        <f>ER57+EU57+EX57+EZ57+FB57+FD57</f>
        <v>50</v>
      </c>
      <c r="FG57" s="130">
        <f>FF57+FE57</f>
        <v>115</v>
      </c>
      <c r="FH57" s="143">
        <f>EF57+FG57</f>
        <v>340</v>
      </c>
      <c r="FI57" s="90"/>
      <c r="FJ57" s="86"/>
    </row>
    <row r="58" spans="1:166" ht="15.6" customHeight="1" x14ac:dyDescent="0.3">
      <c r="A58" s="43">
        <v>55</v>
      </c>
      <c r="B58" s="43" t="s">
        <v>148</v>
      </c>
      <c r="C58" s="87" t="s">
        <v>283</v>
      </c>
      <c r="D58" s="130">
        <v>23</v>
      </c>
      <c r="E58" s="130">
        <v>173</v>
      </c>
      <c r="F58" s="130">
        <v>610</v>
      </c>
      <c r="G58" s="131">
        <v>320</v>
      </c>
      <c r="H58" s="131">
        <v>136</v>
      </c>
      <c r="I58" s="130">
        <v>580</v>
      </c>
      <c r="J58" s="131">
        <v>21</v>
      </c>
      <c r="K58" s="131">
        <v>48</v>
      </c>
      <c r="L58" s="131">
        <v>337</v>
      </c>
      <c r="M58" s="131">
        <v>343</v>
      </c>
      <c r="N58" s="131">
        <v>16</v>
      </c>
      <c r="O58" s="131">
        <v>43</v>
      </c>
      <c r="P58" s="133" t="s">
        <v>284</v>
      </c>
      <c r="Q58" s="133">
        <v>22</v>
      </c>
      <c r="R58" s="133">
        <v>174</v>
      </c>
      <c r="S58" s="133">
        <v>154</v>
      </c>
      <c r="T58" s="133">
        <v>20</v>
      </c>
      <c r="U58" s="133">
        <v>0</v>
      </c>
      <c r="V58" s="133">
        <v>0</v>
      </c>
      <c r="W58" s="133">
        <v>0</v>
      </c>
      <c r="X58" s="144" t="s">
        <v>483</v>
      </c>
      <c r="Y58" s="134">
        <v>23</v>
      </c>
      <c r="Z58" s="134">
        <v>173</v>
      </c>
      <c r="AA58" s="134">
        <v>173</v>
      </c>
      <c r="AB58" s="134">
        <v>173</v>
      </c>
      <c r="AC58" s="134">
        <v>153</v>
      </c>
      <c r="AD58" s="134">
        <v>20</v>
      </c>
      <c r="AE58" s="134">
        <v>557</v>
      </c>
      <c r="AF58" s="134">
        <v>538</v>
      </c>
      <c r="AG58" s="134">
        <v>557</v>
      </c>
      <c r="AH58" s="134">
        <v>68</v>
      </c>
      <c r="AI58" s="134">
        <v>66</v>
      </c>
      <c r="AJ58" s="134">
        <v>68</v>
      </c>
      <c r="AK58" s="134"/>
      <c r="AL58" s="135">
        <v>177</v>
      </c>
      <c r="AM58" s="135">
        <v>20</v>
      </c>
      <c r="AN58" s="135">
        <v>157</v>
      </c>
      <c r="AO58" s="135">
        <f>AP58+AQ58</f>
        <v>642</v>
      </c>
      <c r="AP58" s="135">
        <v>337</v>
      </c>
      <c r="AQ58" s="135">
        <v>305</v>
      </c>
      <c r="AR58" s="135">
        <v>275</v>
      </c>
      <c r="AS58" s="135">
        <v>47</v>
      </c>
      <c r="AT58" s="135">
        <v>228</v>
      </c>
      <c r="AU58" s="136" t="s">
        <v>393</v>
      </c>
      <c r="AV58" s="135" t="s">
        <v>396</v>
      </c>
      <c r="AW58" s="135" t="s">
        <v>396</v>
      </c>
      <c r="AX58" s="135" t="s">
        <v>396</v>
      </c>
      <c r="AY58" s="135" t="s">
        <v>396</v>
      </c>
      <c r="AZ58" s="135" t="s">
        <v>396</v>
      </c>
      <c r="BA58" s="135" t="s">
        <v>396</v>
      </c>
      <c r="BB58" s="135" t="s">
        <v>396</v>
      </c>
      <c r="BC58" s="135" t="s">
        <v>396</v>
      </c>
      <c r="BD58" s="135" t="s">
        <v>396</v>
      </c>
      <c r="BE58" s="135" t="s">
        <v>396</v>
      </c>
      <c r="BF58" s="135" t="s">
        <v>396</v>
      </c>
      <c r="BG58" s="135" t="s">
        <v>396</v>
      </c>
      <c r="BH58" s="135" t="s">
        <v>396</v>
      </c>
      <c r="BI58" s="135" t="s">
        <v>396</v>
      </c>
      <c r="BJ58" s="135" t="s">
        <v>396</v>
      </c>
      <c r="BK58" s="135" t="s">
        <v>396</v>
      </c>
      <c r="BL58" s="135" t="s">
        <v>396</v>
      </c>
      <c r="BM58" s="135" t="s">
        <v>396</v>
      </c>
      <c r="BN58" s="135">
        <v>45</v>
      </c>
      <c r="BO58" s="135">
        <v>27</v>
      </c>
      <c r="BP58" s="135">
        <v>47</v>
      </c>
      <c r="BQ58" s="142">
        <v>1</v>
      </c>
      <c r="BR58" s="145">
        <v>1</v>
      </c>
      <c r="BS58" s="145">
        <v>1</v>
      </c>
      <c r="BT58" s="145">
        <v>0</v>
      </c>
      <c r="BU58" s="145">
        <v>0</v>
      </c>
      <c r="BV58" s="145">
        <v>0</v>
      </c>
      <c r="BW58" s="130">
        <f>Y58</f>
        <v>23</v>
      </c>
      <c r="BX58" s="130">
        <f>Z58</f>
        <v>173</v>
      </c>
      <c r="BY58" s="130">
        <f>BX58</f>
        <v>173</v>
      </c>
      <c r="BZ58" s="130">
        <f>BX58</f>
        <v>173</v>
      </c>
      <c r="CA58" s="130">
        <f>AM58</f>
        <v>20</v>
      </c>
      <c r="CB58" s="130">
        <f>AE58</f>
        <v>557</v>
      </c>
      <c r="CC58" s="130">
        <f>AF58</f>
        <v>538</v>
      </c>
      <c r="CD58" s="130">
        <f>AG58</f>
        <v>557</v>
      </c>
      <c r="CE58" s="130">
        <f>AH58</f>
        <v>68</v>
      </c>
      <c r="CF58" s="130">
        <f>CE58</f>
        <v>68</v>
      </c>
      <c r="CG58" s="130">
        <f>CE58</f>
        <v>68</v>
      </c>
      <c r="CH58" s="130">
        <f>IFERROR(AV58+AY58+BB58+BE58+BH58+BK58+BN58+BQ58+BT58,0)</f>
        <v>0</v>
      </c>
      <c r="CI58" s="130">
        <f>IFERROR(AW58+AZ58+BC58+BF58+BI58+BL58+BO58+BR58+BU58,0)</f>
        <v>0</v>
      </c>
      <c r="CJ58" s="130">
        <f>IFERROR(AX58+BA58+BD58+BG58+BJ58+BM58+BP58+BS58+BV58,0)</f>
        <v>0</v>
      </c>
      <c r="CK58" s="135">
        <v>16</v>
      </c>
      <c r="CL58" s="135">
        <v>1177</v>
      </c>
      <c r="CM58" s="135">
        <v>16</v>
      </c>
      <c r="CN58" s="135">
        <v>1178</v>
      </c>
      <c r="CO58" s="135">
        <v>45</v>
      </c>
      <c r="CP58" s="135">
        <v>19402</v>
      </c>
      <c r="CQ58" s="135">
        <v>4222</v>
      </c>
      <c r="CR58" s="135">
        <v>2358</v>
      </c>
      <c r="CS58" s="135">
        <v>12985</v>
      </c>
      <c r="CT58" s="135">
        <v>14762</v>
      </c>
      <c r="CU58" s="139">
        <v>1124</v>
      </c>
      <c r="CV58" s="140">
        <v>2418</v>
      </c>
      <c r="CW58" s="135">
        <f>ROUND(IFERROR(D58/BW58,0)*100,0)</f>
        <v>100</v>
      </c>
      <c r="CX58" s="130">
        <f>IF(CW58=100,10,-50)</f>
        <v>10</v>
      </c>
      <c r="CY58" s="135">
        <f>ROUND(IFERROR(E58/BZ58,0)*100,0)</f>
        <v>100</v>
      </c>
      <c r="CZ58" s="130" t="str">
        <f>IF((CY58=100),"30",IF(AND(CY58&lt;=99,CY58&gt;90),"20",IF(AND(CY58&lt;=90,CY58&gt;80),"10","-30")))</f>
        <v>30</v>
      </c>
      <c r="DA58" s="135">
        <f>ROUND(IFERROR(F58/(CD58+CG58),0)*100,0)</f>
        <v>98</v>
      </c>
      <c r="DB58" s="130" t="str">
        <f>IF(AND(DA58&lt;=100,DA58&gt;90),"30",IF(AND(DA58&lt;=90,DA58&gt;80),"20",IF(AND(DA58&lt;=80,DA58&gt;70),"15",IF(AND(DA58&lt;=70,DA58&gt;60),"10",IF(AND(DA58&lt;=60,DA58&gt;50),"5","0")))))</f>
        <v>30</v>
      </c>
      <c r="DC58" s="135">
        <f>ROUND(IFERROR(G58/CJ58,0)*100,0)</f>
        <v>0</v>
      </c>
      <c r="DD58" s="135">
        <f>IF(AND(DC58&lt;=100,DC58&gt;60),"30",IF(AND(DC58&lt;=60,DC58&gt;40),"20",IF(AND(DC58&lt;=40,DC58&gt;30),"15",IF(AND(DC58&lt;=30,DC58&gt;20),"10",IF(AND(DC58&lt;=20,DC58&gt;10),"5",IF(DC58=0,-30,0))))))</f>
        <v>-30</v>
      </c>
      <c r="DE58" s="135">
        <f>ROUND(IFERROR(CK58/CL58*100,0),0)</f>
        <v>1</v>
      </c>
      <c r="DF58" s="130" t="str">
        <f>IF(AND(DE58&lt;=100,DE58&gt;60),"20",IF(AND(DE58&lt;=60,DE58&gt;40),"15",IF(AND(DE58&lt;=40,DE58&gt;20),"10",IF(AND(DE58&lt;=20,DE58&gt;10),"5","0"))))</f>
        <v>0</v>
      </c>
      <c r="DG58" s="135">
        <f>ROUND(IFERROR(CM58/CN58*100,0),0)</f>
        <v>1</v>
      </c>
      <c r="DH58" s="130" t="str">
        <f>IF(AND(DG58&lt;=100,DG58&gt;60),"20",IF(AND(DG58&lt;=60,DG58&gt;40),"15",IF(AND(DG58&lt;=40,DG58&gt;20),"10",IF(AND(DG58&lt;=20,DG58&gt;10),"5","0"))))</f>
        <v>0</v>
      </c>
      <c r="DI58" s="135">
        <f>ROUND(IFERROR(CO58/CP58*100,0),0)</f>
        <v>0</v>
      </c>
      <c r="DJ58" s="130" t="str">
        <f>IF(AND(DI58&lt;=100,DI58&gt;60),"20",IF(AND(DI58&lt;=60,DI58&gt;40),"15",IF(AND(DI58&lt;=40,DI58&gt;20),"10",IF(AND(DI58&lt;=20,DI58&gt;10),"5","0"))))</f>
        <v>0</v>
      </c>
      <c r="DK58" s="135">
        <f>ROUND(IFERROR(CQ58/(CQ58+CR58)*100,0),0)</f>
        <v>64</v>
      </c>
      <c r="DL58" s="130" t="str">
        <f>IF(AND(DK58&lt;=100,DK58&gt;60),"20",IF(AND(DK58&lt;=60,DK58&gt;40),"15",IF(AND(DK58&lt;=40,DK58&gt;20),"10",IF(AND(DK58&lt;=20,DK58&gt;10),"5","0"))))</f>
        <v>20</v>
      </c>
      <c r="DM58" s="135">
        <f>ROUND(IFERROR(I58/(BW58+BY58+CC58+CF58+CI58),0)*100,0)</f>
        <v>72</v>
      </c>
      <c r="DN58" s="130" t="str">
        <f>IF(AND(DM58&lt;=100,DM58&gt;80),"50",IF(AND(DM58&lt;=80,DM58&gt;60),"40",IF(AND(DM58&lt;=60,DM58&gt;40),"30",IF(AND(DM58&lt;=40,DM58&gt;20),"20",IF(AND(DM58&lt;=20,DM58&gt;10),"10",IF(AND(DM58&lt;=10,DM58&gt;=5),"5","0"))))))</f>
        <v>40</v>
      </c>
      <c r="DO58" s="135">
        <f>ROUND(IFERROR(CS58/CT58,0)*100,0)</f>
        <v>88</v>
      </c>
      <c r="DP58" s="130" t="str">
        <f>IF(AND(DO58&lt;=100,DO58&gt;80),"30",IF(AND(DO58&lt;=80,DO58&gt;60),"20",IF(AND(DO58&lt;=60,DO58&gt;50),"15",IF(AND(DO58&lt;=50,DO58&gt;40),"10","0"))))</f>
        <v>30</v>
      </c>
      <c r="DQ58" s="130">
        <f>ROUND(IFERROR(CU58/CV58,0)*100,0)</f>
        <v>46</v>
      </c>
      <c r="DR58" s="130" t="str">
        <f>IF(AND(DQ58&lt;=100,DQ58&gt;80),"30",IF(AND(DQ58&lt;=80,DQ58&gt;60),"20",IF(AND(DQ58&lt;=60,DQ58&gt;40),"15",IF(AND(DQ58&lt;=40,DQ58&gt;20),"10","0"))))</f>
        <v>15</v>
      </c>
      <c r="DS58" s="130">
        <f>CX58+CZ58+DB58+DD58+DF58+DH58+DJ58+DL58+DN58+DP58+DR58</f>
        <v>145</v>
      </c>
      <c r="DT58" s="130">
        <v>15231</v>
      </c>
      <c r="DU58" s="130">
        <v>0</v>
      </c>
      <c r="DV58" s="130">
        <v>115432</v>
      </c>
      <c r="DW58" s="130">
        <v>0</v>
      </c>
      <c r="DX58" s="130">
        <v>0</v>
      </c>
      <c r="DY58" s="130">
        <f>ROUND(IFERROR((DT58+DU58+DX58)/(DV58+DT58+DW58),0)*100,0)</f>
        <v>12</v>
      </c>
      <c r="DZ58" s="130" t="str">
        <f>IF(AND(DY58&lt;=100,DY58&gt;90),"50",IF(AND(DY58&lt;=90,DY58&gt;80),"45",IF(AND(DY58&lt;=80,DY58&gt;70),"40",IF(AND(DY58&lt;=70,DY58&gt;60),"35",IF(AND(DY58&lt;=60,DY58&gt;50),"30",IF(AND(DY58&lt;=50,DY58&gt;40),"25",IF(AND(DY58&lt;=40,DY58&gt;30),"20",IF(AND(DY58&lt;=30,DY58&gt;20),"15",IF(AND(DY58&lt;=20,DY58&gt;10),"10",IF(AND(DY58&lt;=10,DY58&gt;5),"5","0"))))))))))</f>
        <v>10</v>
      </c>
      <c r="EA58" s="130">
        <v>100</v>
      </c>
      <c r="EB58" s="130" t="str">
        <f>IF(EA58=100,"20","0")</f>
        <v>20</v>
      </c>
      <c r="EC58" s="130">
        <f>ROUND(IFERROR(DX58/DV58,0)*100,0)</f>
        <v>0</v>
      </c>
      <c r="ED58" s="130" t="str">
        <f>IF(AND(EC58&lt;=100,EC58&gt;80),"20",IF(AND(EC58&lt;=80,EC58&gt;60),"15",IF(AND(EC58&lt;=60,EC58&gt;40),"10","0")))</f>
        <v>0</v>
      </c>
      <c r="EE58" s="130">
        <f>DZ58+EB58+ED58</f>
        <v>30</v>
      </c>
      <c r="EF58" s="130">
        <f>EE58+DS58</f>
        <v>175</v>
      </c>
      <c r="EG58" s="142">
        <v>43319</v>
      </c>
      <c r="EH58" s="146">
        <v>674126</v>
      </c>
      <c r="EI58" s="141">
        <f>ROUND(EG58/EH58*100000,0)</f>
        <v>6426</v>
      </c>
      <c r="EJ58" s="141" t="str">
        <f>IF(AND(EI58&gt;=4001,EI58&gt;=4001),"30",IF(AND(EI58&lt;=4000,EI58&gt;=3001),"20",IF(AND(EI58&lt;=3000,EI58&gt;=2001),"10",IF(AND(EI58&lt;=2000,EI58&gt;=1001),"5",IF(AND(EI58&lt;=1000,EI58&gt;=0),"0")))))</f>
        <v>30</v>
      </c>
      <c r="EK58" s="145">
        <v>23</v>
      </c>
      <c r="EL58" s="135" t="str">
        <f>IF(AND(EK58&gt;=5,EK58&gt;=5),"30",IF(AND(EK58&lt;=4,EK58&gt;=3),"20",IF(AND(EK58&lt;=2,EK58&gt;=1),"10",IF(AND(EK58=0,EK58=0),"0"))))</f>
        <v>30</v>
      </c>
      <c r="EM58" s="138">
        <v>23</v>
      </c>
      <c r="EN58" s="135">
        <f>IFERROR(ROUND(EM58/BZ58*100,0),0)</f>
        <v>13</v>
      </c>
      <c r="EO58" s="135" t="str">
        <f>IF(AND(EN58&lt;=100, EN58&gt;80),"30",IF(AND(EN58&lt;=80, EN58&gt;60),"20",IF(AND(EN58&lt;=60, EN58&gt;40),"15",IF(AND(EN58&lt;=40, EN58&gt;20),"10",IF(AND(EN58&lt;=20, EN58&gt;5),"5",IF(AND(EN58&lt;=5, EN58&gt;=0),"0"))))))</f>
        <v>5</v>
      </c>
      <c r="EP58" s="142">
        <v>22</v>
      </c>
      <c r="EQ58" s="135">
        <f>IFERROR(ROUND(EP58/BW58*100,0),0)</f>
        <v>96</v>
      </c>
      <c r="ER58" s="135">
        <f>IF(EQ58=100,10,-50)</f>
        <v>-50</v>
      </c>
      <c r="ES58" s="142">
        <v>24</v>
      </c>
      <c r="ET58" s="135">
        <f>IFERROR(ROUND(ES58/BZ58*100,0),0)</f>
        <v>14</v>
      </c>
      <c r="EU58" s="135" t="str">
        <f>IF(AND(ET58&lt;=100,ET58&gt;90),"50",IF(AND(ET58&lt;=90,ET58&gt;80),"45",IF(AND(ET58&lt;=80,ET58&gt;70),"40",IF(AND(ET58&lt;=70,ET58&gt;60),"35",IF(AND(ET58&lt;=60,ET58&gt;50),"30",IF(AND(ET58&lt;=50,ET58&gt;40),"25",IF(AND(ET58&lt;=40,ET58&gt;30),"20",IF(AND(ET58&lt;=30,ET58&gt;20),"15",IF(AND(ET58&lt;=20,ET58&gt;10),"10",IF(AND(ET58&lt;=10,ET58&gt;5),"5",IF(AND(ET58&lt;=5,ET58&gt;0),"1",IF(AND(ET58&lt;=0,ET58&lt;0),"0"))))))))))))</f>
        <v>10</v>
      </c>
      <c r="EV58" s="142">
        <v>42</v>
      </c>
      <c r="EW58" s="135">
        <f>IFERROR(ROUND(EV58/(BW58+BY58)*100,0),0)</f>
        <v>21</v>
      </c>
      <c r="EX58" s="135" t="str">
        <f>IF(AND(EW58&lt;=100,EW58&gt;90),"50",IF(AND(EW58&lt;=90,EW58&gt;80),"45",IF(AND(EW58&lt;=80,EW58&gt;70),"40",IF(AND(EW58&lt;=70,EW58&gt;60),"35",IF(AND(EW58&lt;=60,EW58&gt;50),"30",IF(AND(EW58&lt;=50,EW58&gt;40),"25",IF(AND(EW58&lt;=40,EW58&gt;30),"20",IF(AND(EW58&lt;=30,EW58&gt;20),"15",IF(AND(EW58&lt;=20,EW58&gt;10),"10",IF(AND(EW58&lt;=10,EW58&gt;5),"5",IF(AND(EW58&lt;5,EW58&gt;0),"0")))))))))))</f>
        <v>15</v>
      </c>
      <c r="EY58" s="142">
        <v>16</v>
      </c>
      <c r="EZ58" s="130" t="str">
        <f>IF(AND(EY58&gt;=5,EY58&gt;=5),"30",IF(AND(EY58&lt;=4,EY58&gt;1),"20",IF(AND(EY58&lt;=1,EY58&gt;0),"10",IF(AND(EY58=0,EY58=0),"0"))))</f>
        <v>30</v>
      </c>
      <c r="FA58" s="142">
        <v>33</v>
      </c>
      <c r="FB58" s="130" t="str">
        <f>IF(AND(FA58&lt;=100,FA58&gt;80),"30",IF(AND(FA58&lt;=80,FA58&gt;60),"20",IF(AND(FA58&lt;=60,FA58&gt;40),"15",IF(AND(FA58&lt;=40,FA58&gt;20),"10",IF(AND(FA58&lt;=20,FA58&gt;=0),"0")))))</f>
        <v>10</v>
      </c>
      <c r="FC58" s="142">
        <v>60</v>
      </c>
      <c r="FD58" s="130" t="str">
        <f>IF(AND(FC58&lt;=100,FC58&gt;80),"30",IF(AND(FC58&lt;=80,FC58&gt;60),"20",IF(AND(FC58&lt;=60,FC58&gt;40),"15",IF(AND(FC58&lt;=40,FC58&gt;20),"10",IF(AND(FC58&lt;=20,FC58&gt;5),"5",IF(AND(FC58&lt;=5,FC58&gt;=0),"0"))))))</f>
        <v>15</v>
      </c>
      <c r="FE58" s="130">
        <f>EJ58+EL58+EO58</f>
        <v>65</v>
      </c>
      <c r="FF58" s="130">
        <f>ER58+EU58+EX58+EZ58+FB58+FD58</f>
        <v>30</v>
      </c>
      <c r="FG58" s="130">
        <f>FF58+FE58</f>
        <v>95</v>
      </c>
      <c r="FH58" s="143">
        <f>EF58+FG58</f>
        <v>270</v>
      </c>
      <c r="FI58" s="90"/>
      <c r="FJ58" s="86"/>
    </row>
    <row r="59" spans="1:166" ht="15.6" customHeight="1" x14ac:dyDescent="0.3">
      <c r="A59" s="43">
        <v>56</v>
      </c>
      <c r="B59" s="43" t="s">
        <v>153</v>
      </c>
      <c r="C59" s="87" t="s">
        <v>285</v>
      </c>
      <c r="D59" s="130">
        <v>32</v>
      </c>
      <c r="E59" s="130">
        <v>286</v>
      </c>
      <c r="F59" s="130">
        <v>925</v>
      </c>
      <c r="G59" s="131">
        <v>223</v>
      </c>
      <c r="H59" s="131">
        <v>277</v>
      </c>
      <c r="I59" s="130">
        <v>1492</v>
      </c>
      <c r="J59" s="131">
        <v>35</v>
      </c>
      <c r="K59" s="131">
        <v>445</v>
      </c>
      <c r="L59" s="131">
        <v>643</v>
      </c>
      <c r="M59" s="131">
        <v>594</v>
      </c>
      <c r="N59" s="131">
        <v>291</v>
      </c>
      <c r="O59" s="131">
        <v>57</v>
      </c>
      <c r="P59" s="132" t="s">
        <v>286</v>
      </c>
      <c r="Q59" s="133">
        <v>31</v>
      </c>
      <c r="R59" s="133">
        <v>475</v>
      </c>
      <c r="S59" s="133">
        <v>441</v>
      </c>
      <c r="T59" s="133">
        <v>34</v>
      </c>
      <c r="U59" s="133">
        <v>66</v>
      </c>
      <c r="V59" s="133">
        <v>76</v>
      </c>
      <c r="W59" s="133">
        <v>365</v>
      </c>
      <c r="X59" s="144" t="s">
        <v>473</v>
      </c>
      <c r="Y59" s="144">
        <v>32</v>
      </c>
      <c r="Z59" s="144">
        <v>444</v>
      </c>
      <c r="AA59" s="144">
        <v>286</v>
      </c>
      <c r="AB59" s="144">
        <v>286</v>
      </c>
      <c r="AC59" s="144">
        <v>407</v>
      </c>
      <c r="AD59" s="144">
        <v>36</v>
      </c>
      <c r="AE59" s="144">
        <v>1138</v>
      </c>
      <c r="AF59" s="144">
        <v>976</v>
      </c>
      <c r="AG59" s="144">
        <v>1138</v>
      </c>
      <c r="AH59" s="144">
        <v>64</v>
      </c>
      <c r="AI59" s="144">
        <v>64</v>
      </c>
      <c r="AJ59" s="144">
        <v>64</v>
      </c>
      <c r="AK59" s="144"/>
      <c r="AL59" s="135">
        <v>445</v>
      </c>
      <c r="AM59" s="135">
        <v>36</v>
      </c>
      <c r="AN59" s="135">
        <v>409</v>
      </c>
      <c r="AO59" s="135">
        <f>AP59+AQ59</f>
        <v>1260</v>
      </c>
      <c r="AP59" s="135">
        <v>643</v>
      </c>
      <c r="AQ59" s="135">
        <v>617</v>
      </c>
      <c r="AR59" s="135">
        <v>148</v>
      </c>
      <c r="AS59" s="135">
        <v>56</v>
      </c>
      <c r="AT59" s="135">
        <v>92</v>
      </c>
      <c r="AU59" s="136" t="s">
        <v>474</v>
      </c>
      <c r="AV59" s="135">
        <v>135</v>
      </c>
      <c r="AW59" s="135">
        <v>124</v>
      </c>
      <c r="AX59" s="135">
        <v>124</v>
      </c>
      <c r="AY59" s="135">
        <v>56</v>
      </c>
      <c r="AZ59" s="135">
        <v>52</v>
      </c>
      <c r="BA59" s="135">
        <v>56</v>
      </c>
      <c r="BB59" s="135">
        <v>60</v>
      </c>
      <c r="BC59" s="135">
        <v>33</v>
      </c>
      <c r="BD59" s="135">
        <v>60</v>
      </c>
      <c r="BE59" s="135">
        <v>1</v>
      </c>
      <c r="BF59" s="135">
        <v>1</v>
      </c>
      <c r="BG59" s="135">
        <v>1</v>
      </c>
      <c r="BH59" s="135">
        <v>1</v>
      </c>
      <c r="BI59" s="135">
        <v>1</v>
      </c>
      <c r="BJ59" s="135">
        <v>1</v>
      </c>
      <c r="BK59" s="135">
        <v>34</v>
      </c>
      <c r="BL59" s="135">
        <v>14</v>
      </c>
      <c r="BM59" s="135">
        <v>34</v>
      </c>
      <c r="BN59" s="135">
        <v>12</v>
      </c>
      <c r="BO59" s="135">
        <v>5</v>
      </c>
      <c r="BP59" s="135">
        <v>11</v>
      </c>
      <c r="BQ59" s="142">
        <v>10</v>
      </c>
      <c r="BR59" s="145">
        <v>7</v>
      </c>
      <c r="BS59" s="145">
        <v>10</v>
      </c>
      <c r="BT59" s="145">
        <v>5</v>
      </c>
      <c r="BU59" s="145">
        <v>4</v>
      </c>
      <c r="BV59" s="145">
        <v>4</v>
      </c>
      <c r="BW59" s="130">
        <f>Y59</f>
        <v>32</v>
      </c>
      <c r="BX59" s="130">
        <f>Z59</f>
        <v>444</v>
      </c>
      <c r="BY59" s="130">
        <f>AA59</f>
        <v>286</v>
      </c>
      <c r="BZ59" s="130">
        <f>AB59</f>
        <v>286</v>
      </c>
      <c r="CA59" s="130">
        <f>AD59</f>
        <v>36</v>
      </c>
      <c r="CB59" s="130">
        <f>AE59</f>
        <v>1138</v>
      </c>
      <c r="CC59" s="130">
        <f>AF59</f>
        <v>976</v>
      </c>
      <c r="CD59" s="130">
        <f>AG59</f>
        <v>1138</v>
      </c>
      <c r="CE59" s="130">
        <f>AH59</f>
        <v>64</v>
      </c>
      <c r="CF59" s="130">
        <f>AI59</f>
        <v>64</v>
      </c>
      <c r="CG59" s="130">
        <f>AJ59</f>
        <v>64</v>
      </c>
      <c r="CH59" s="130">
        <f>IFERROR(AV59+AY59+BB59+BE59+BH59+BK59+BN59+BQ59+BT59,0)</f>
        <v>314</v>
      </c>
      <c r="CI59" s="130">
        <f>IFERROR(AW59+AZ59+BC59+BF59+BI59+BL59+BO59+BR59+BU59,0)</f>
        <v>241</v>
      </c>
      <c r="CJ59" s="130">
        <f>IFERROR(AX59+BA59+BD59+BG59+BJ59+BM59+BP59+BS59+BV59,0)</f>
        <v>301</v>
      </c>
      <c r="CK59" s="135">
        <v>1576</v>
      </c>
      <c r="CL59" s="135">
        <v>1929</v>
      </c>
      <c r="CM59" s="135">
        <v>1528</v>
      </c>
      <c r="CN59" s="135">
        <v>1930</v>
      </c>
      <c r="CO59" s="135">
        <v>23093</v>
      </c>
      <c r="CP59" s="135">
        <v>40175</v>
      </c>
      <c r="CQ59" s="135">
        <v>8483</v>
      </c>
      <c r="CR59" s="135">
        <v>1864</v>
      </c>
      <c r="CS59" s="135">
        <v>20559</v>
      </c>
      <c r="CT59" s="135">
        <v>21408</v>
      </c>
      <c r="CU59" s="139">
        <v>1722</v>
      </c>
      <c r="CV59" s="140">
        <v>3436</v>
      </c>
      <c r="CW59" s="135">
        <f>ROUND(IFERROR(D59/BW59,0)*100,0)</f>
        <v>100</v>
      </c>
      <c r="CX59" s="130">
        <f>IF(CW59=100,10,-50)</f>
        <v>10</v>
      </c>
      <c r="CY59" s="135">
        <f>ROUND(IFERROR(E59/BZ59,0)*100,0)</f>
        <v>100</v>
      </c>
      <c r="CZ59" s="130" t="str">
        <f>IF((CY59=100),"30",IF(AND(CY59&lt;=99,CY59&gt;90),"20",IF(AND(CY59&lt;=90,CY59&gt;80),"10","-30")))</f>
        <v>30</v>
      </c>
      <c r="DA59" s="135">
        <f>ROUND(IFERROR(F59/(CD59+CG59),0)*100,0)</f>
        <v>77</v>
      </c>
      <c r="DB59" s="130" t="str">
        <f>IF(AND(DA59&lt;=100,DA59&gt;90),"30",IF(AND(DA59&lt;=90,DA59&gt;80),"20",IF(AND(DA59&lt;=80,DA59&gt;70),"15",IF(AND(DA59&lt;=70,DA59&gt;60),"10",IF(AND(DA59&lt;=60,DA59&gt;50),"5","0")))))</f>
        <v>15</v>
      </c>
      <c r="DC59" s="135">
        <f>ROUND(IFERROR(G59/CJ59,0)*100,0)</f>
        <v>74</v>
      </c>
      <c r="DD59" s="135" t="str">
        <f>IF(AND(DC59&lt;=100,DC59&gt;60),"30",IF(AND(DC59&lt;=60,DC59&gt;40),"20",IF(AND(DC59&lt;=40,DC59&gt;30),"15",IF(AND(DC59&lt;=30,DC59&gt;20),"10",IF(AND(DC59&lt;=20,DC59&gt;10),"5",IF(DC59=0,-30,0))))))</f>
        <v>30</v>
      </c>
      <c r="DE59" s="135">
        <f>ROUND(IFERROR(CK59/CL59*100,0),0)</f>
        <v>82</v>
      </c>
      <c r="DF59" s="130" t="str">
        <f>IF(AND(DE59&lt;=100,DE59&gt;60),"20",IF(AND(DE59&lt;=60,DE59&gt;40),"15",IF(AND(DE59&lt;=40,DE59&gt;20),"10",IF(AND(DE59&lt;=20,DE59&gt;10),"5","0"))))</f>
        <v>20</v>
      </c>
      <c r="DG59" s="135">
        <f>ROUND(IFERROR(CM59/CN59*100,0),0)</f>
        <v>79</v>
      </c>
      <c r="DH59" s="130" t="str">
        <f>IF(AND(DG59&lt;=100,DG59&gt;60),"20",IF(AND(DG59&lt;=60,DG59&gt;40),"15",IF(AND(DG59&lt;=40,DG59&gt;20),"10",IF(AND(DG59&lt;=20,DG59&gt;10),"5","0"))))</f>
        <v>20</v>
      </c>
      <c r="DI59" s="135">
        <f>ROUND(IFERROR(CO59/CP59*100,0),0)</f>
        <v>57</v>
      </c>
      <c r="DJ59" s="130" t="str">
        <f>IF(AND(DI59&lt;=100,DI59&gt;60),"20",IF(AND(DI59&lt;=60,DI59&gt;40),"15",IF(AND(DI59&lt;=40,DI59&gt;20),"10",IF(AND(DI59&lt;=20,DI59&gt;10),"5","0"))))</f>
        <v>15</v>
      </c>
      <c r="DK59" s="135">
        <f>ROUND(IFERROR(CQ59/(CQ59+CR59)*100,0),0)</f>
        <v>82</v>
      </c>
      <c r="DL59" s="130" t="str">
        <f>IF(AND(DK59&lt;=100,DK59&gt;60),"20",IF(AND(DK59&lt;=60,DK59&gt;40),"15",IF(AND(DK59&lt;=40,DK59&gt;20),"10",IF(AND(DK59&lt;=20,DK59&gt;10),"5","0"))))</f>
        <v>20</v>
      </c>
      <c r="DM59" s="135">
        <f>ROUND(IFERROR(I59/(BW59+BY59+CC59+CF59+CI59),0)*100,0)</f>
        <v>93</v>
      </c>
      <c r="DN59" s="130" t="str">
        <f>IF(AND(DM59&lt;=100,DM59&gt;80),"50",IF(AND(DM59&lt;=80,DM59&gt;60),"40",IF(AND(DM59&lt;=60,DM59&gt;40),"30",IF(AND(DM59&lt;=40,DM59&gt;20),"20",IF(AND(DM59&lt;=20,DM59&gt;10),"10",IF(AND(DM59&lt;=10,DM59&gt;=5),"5","0"))))))</f>
        <v>50</v>
      </c>
      <c r="DO59" s="135">
        <f>ROUND(IFERROR(CS59/CT59,0)*100,0)</f>
        <v>96</v>
      </c>
      <c r="DP59" s="130" t="str">
        <f>IF(AND(DO59&lt;=100,DO59&gt;80),"30",IF(AND(DO59&lt;=80,DO59&gt;60),"20",IF(AND(DO59&lt;=60,DO59&gt;50),"15",IF(AND(DO59&lt;=50,DO59&gt;40),"10","0"))))</f>
        <v>30</v>
      </c>
      <c r="DQ59" s="130">
        <f>ROUND(IFERROR(CU59/CV59,0)*100,0)</f>
        <v>50</v>
      </c>
      <c r="DR59" s="130" t="str">
        <f>IF(AND(DQ59&lt;=100,DQ59&gt;80),"30",IF(AND(DQ59&lt;=80,DQ59&gt;60),"20",IF(AND(DQ59&lt;=60,DQ59&gt;40),"15",IF(AND(DQ59&lt;=40,DQ59&gt;20),"10","0"))))</f>
        <v>15</v>
      </c>
      <c r="DS59" s="130">
        <f>CX59+CZ59+DB59+DD59+DF59+DH59+DJ59+DL59+DN59+DP59+DR59</f>
        <v>255</v>
      </c>
      <c r="DT59" s="130">
        <v>22193</v>
      </c>
      <c r="DU59" s="130">
        <v>0</v>
      </c>
      <c r="DV59" s="130">
        <v>136072</v>
      </c>
      <c r="DW59" s="130">
        <v>3873</v>
      </c>
      <c r="DX59" s="130">
        <v>1840</v>
      </c>
      <c r="DY59" s="130">
        <f>ROUND(IFERROR((DT59+DU59+DX59)/(DV59+DT59+DW59),0)*100,0)</f>
        <v>15</v>
      </c>
      <c r="DZ59" s="130" t="str">
        <f>IF(AND(DY59&lt;=100,DY59&gt;90),"50",IF(AND(DY59&lt;=90,DY59&gt;80),"45",IF(AND(DY59&lt;=80,DY59&gt;70),"40",IF(AND(DY59&lt;=70,DY59&gt;60),"35",IF(AND(DY59&lt;=60,DY59&gt;50),"30",IF(AND(DY59&lt;=50,DY59&gt;40),"25",IF(AND(DY59&lt;=40,DY59&gt;30),"20",IF(AND(DY59&lt;=30,DY59&gt;20),"15",IF(AND(DY59&lt;=20,DY59&gt;10),"10",IF(AND(DY59&lt;=10,DY59&gt;5),"5","0"))))))))))</f>
        <v>10</v>
      </c>
      <c r="EA59" s="130">
        <f>ROUND(IFERROR(DU59/DW59,0)*100,0)</f>
        <v>0</v>
      </c>
      <c r="EB59" s="130" t="str">
        <f>IF(EA59=100,"20","0")</f>
        <v>0</v>
      </c>
      <c r="EC59" s="130">
        <f>ROUND(IFERROR(DX59/DV59,0)*100,0)</f>
        <v>1</v>
      </c>
      <c r="ED59" s="130" t="str">
        <f>IF(AND(EC59&lt;=100,EC59&gt;80),"20",IF(AND(EC59&lt;=80,EC59&gt;60),"15",IF(AND(EC59&lt;=60,EC59&gt;40),"10","0")))</f>
        <v>0</v>
      </c>
      <c r="EE59" s="130">
        <f>DZ59+EB59+ED59</f>
        <v>10</v>
      </c>
      <c r="EF59" s="130">
        <f>EE59+DS59</f>
        <v>265</v>
      </c>
      <c r="EG59" s="142">
        <v>50631</v>
      </c>
      <c r="EH59" s="146">
        <v>760666</v>
      </c>
      <c r="EI59" s="141">
        <f>ROUND(EG59/EH59*100000,0)</f>
        <v>6656</v>
      </c>
      <c r="EJ59" s="141" t="str">
        <f>IF(AND(EI59&gt;=4001,EI59&gt;=4001),"30",IF(AND(EI59&lt;=4000,EI59&gt;=3001),"20",IF(AND(EI59&lt;=3000,EI59&gt;=2001),"10",IF(AND(EI59&lt;=2000,EI59&gt;=1001),"5",IF(AND(EI59&lt;=1000,EI59&gt;=0),"0")))))</f>
        <v>30</v>
      </c>
      <c r="EK59" s="145">
        <v>73</v>
      </c>
      <c r="EL59" s="135" t="str">
        <f>IF(AND(EK59&gt;=5,EK59&gt;=5),"30",IF(AND(EK59&lt;=4,EK59&gt;=3),"20",IF(AND(EK59&lt;=2,EK59&gt;=1),"10",IF(AND(EK59=0,EK59=0),"0"))))</f>
        <v>30</v>
      </c>
      <c r="EM59" s="138">
        <v>130</v>
      </c>
      <c r="EN59" s="135">
        <f>IFERROR(ROUND(EM59/BZ59*100,0),0)</f>
        <v>45</v>
      </c>
      <c r="EO59" s="135" t="str">
        <f>IF(AND(EN59&lt;=100, EN59&gt;80),"30",IF(AND(EN59&lt;=80, EN59&gt;60),"20",IF(AND(EN59&lt;=60, EN59&gt;40),"15",IF(AND(EN59&lt;=40, EN59&gt;20),"10",IF(AND(EN59&lt;=20, EN59&gt;5),"5",IF(AND(EN59&lt;=5, EN59&gt;=0),"0"))))))</f>
        <v>15</v>
      </c>
      <c r="EP59" s="142">
        <v>32</v>
      </c>
      <c r="EQ59" s="135">
        <f>IFERROR(ROUND(EP59/BW59*100,0),0)</f>
        <v>100</v>
      </c>
      <c r="ER59" s="135">
        <f>IF(EQ59=100,10,-50)</f>
        <v>10</v>
      </c>
      <c r="ES59" s="142">
        <v>196</v>
      </c>
      <c r="ET59" s="135">
        <f>IFERROR(ROUND(ES59/BZ59*100,0),0)</f>
        <v>69</v>
      </c>
      <c r="EU59" s="135" t="str">
        <f>IF(AND(ET59&lt;=100,ET59&gt;90),"50",IF(AND(ET59&lt;=90,ET59&gt;80),"45",IF(AND(ET59&lt;=80,ET59&gt;70),"40",IF(AND(ET59&lt;=70,ET59&gt;60),"35",IF(AND(ET59&lt;=60,ET59&gt;50),"30",IF(AND(ET59&lt;=50,ET59&gt;40),"25",IF(AND(ET59&lt;=40,ET59&gt;30),"20",IF(AND(ET59&lt;=30,ET59&gt;20),"15",IF(AND(ET59&lt;=20,ET59&gt;10),"10",IF(AND(ET59&lt;=10,ET59&gt;5),"5",IF(AND(ET59&lt;=5,ET59&gt;0),"1",IF(AND(ET59&lt;=0,ET59&lt;0),"0"))))))))))))</f>
        <v>35</v>
      </c>
      <c r="EV59" s="142">
        <v>318</v>
      </c>
      <c r="EW59" s="135">
        <f>IFERROR(ROUND(EV59/(BW59+BY59)*100,0),0)</f>
        <v>100</v>
      </c>
      <c r="EX59" s="135" t="str">
        <f>IF(AND(EW59&lt;=100,EW59&gt;90),"50",IF(AND(EW59&lt;=90,EW59&gt;80),"45",IF(AND(EW59&lt;=80,EW59&gt;70),"40",IF(AND(EW59&lt;=70,EW59&gt;60),"35",IF(AND(EW59&lt;=60,EW59&gt;50),"30",IF(AND(EW59&lt;=50,EW59&gt;40),"25",IF(AND(EW59&lt;=40,EW59&gt;30),"20",IF(AND(EW59&lt;=30,EW59&gt;20),"15",IF(AND(EW59&lt;=20,EW59&gt;10),"10",IF(AND(EW59&lt;=10,EW59&gt;5),"5",IF(AND(EW59&lt;5,EW59&gt;0),"0")))))))))))</f>
        <v>50</v>
      </c>
      <c r="EY59" s="142">
        <v>1</v>
      </c>
      <c r="EZ59" s="130" t="str">
        <f>IF(AND(EY59&gt;=5,EY59&gt;=5),"30",IF(AND(EY59&lt;=4,EY59&gt;1),"20",IF(AND(EY59&lt;=1,EY59&gt;0),"10",IF(AND(EY59=0,EY59=0),"0"))))</f>
        <v>10</v>
      </c>
      <c r="FA59" s="142">
        <v>0</v>
      </c>
      <c r="FB59" s="130" t="str">
        <f>IF(AND(FA59&lt;=100,FA59&gt;80),"30",IF(AND(FA59&lt;=80,FA59&gt;60),"20",IF(AND(FA59&lt;=60,FA59&gt;40),"15",IF(AND(FA59&lt;=40,FA59&gt;20),"10",IF(AND(FA59&lt;=20,FA59&gt;=0),"0")))))</f>
        <v>0</v>
      </c>
      <c r="FC59" s="142">
        <v>0</v>
      </c>
      <c r="FD59" s="130" t="str">
        <f>IF(AND(FC59&lt;=100,FC59&gt;80),"30",IF(AND(FC59&lt;=80,FC59&gt;60),"20",IF(AND(FC59&lt;=60,FC59&gt;40),"15",IF(AND(FC59&lt;=40,FC59&gt;20),"10",IF(AND(FC59&lt;=20,FC59&gt;5),"5",IF(AND(FC59&lt;=5,FC59&gt;=0),"0"))))))</f>
        <v>0</v>
      </c>
      <c r="FE59" s="130">
        <f>EJ59+EL59+EO59</f>
        <v>75</v>
      </c>
      <c r="FF59" s="130">
        <f>ER59+EU59+EX59+EZ59+FB59+FD59</f>
        <v>105</v>
      </c>
      <c r="FG59" s="130">
        <f>FF59+FE59</f>
        <v>180</v>
      </c>
      <c r="FH59" s="143">
        <f>EF59+FG59</f>
        <v>445</v>
      </c>
      <c r="FI59" s="90"/>
      <c r="FJ59" s="86"/>
    </row>
    <row r="60" spans="1:166" ht="15.6" customHeight="1" x14ac:dyDescent="0.3">
      <c r="A60" s="43">
        <v>57</v>
      </c>
      <c r="B60" s="43" t="s">
        <v>125</v>
      </c>
      <c r="C60" s="87" t="s">
        <v>287</v>
      </c>
      <c r="D60" s="130">
        <v>33</v>
      </c>
      <c r="E60" s="130">
        <v>342</v>
      </c>
      <c r="F60" s="130">
        <v>1009</v>
      </c>
      <c r="G60" s="131">
        <v>427</v>
      </c>
      <c r="H60" s="131">
        <v>267</v>
      </c>
      <c r="I60" s="130">
        <v>1485</v>
      </c>
      <c r="J60" s="131">
        <v>33</v>
      </c>
      <c r="K60" s="131">
        <v>342</v>
      </c>
      <c r="L60" s="131">
        <v>713</v>
      </c>
      <c r="M60" s="131">
        <v>339</v>
      </c>
      <c r="N60" s="131">
        <v>1409</v>
      </c>
      <c r="O60" s="131">
        <v>71</v>
      </c>
      <c r="P60" s="132" t="s">
        <v>288</v>
      </c>
      <c r="Q60" s="133">
        <v>32</v>
      </c>
      <c r="R60" s="133">
        <v>2673</v>
      </c>
      <c r="S60" s="133">
        <v>296</v>
      </c>
      <c r="T60" s="133">
        <v>2377</v>
      </c>
      <c r="U60" s="133">
        <v>887</v>
      </c>
      <c r="V60" s="133">
        <v>124</v>
      </c>
      <c r="W60" s="133">
        <v>0</v>
      </c>
      <c r="X60" s="144" t="s">
        <v>289</v>
      </c>
      <c r="Y60" s="144"/>
      <c r="Z60" s="134"/>
      <c r="AA60" s="134"/>
      <c r="AB60" s="134"/>
      <c r="AC60" s="134"/>
      <c r="AD60" s="134"/>
      <c r="AE60" s="134"/>
      <c r="AF60" s="134"/>
      <c r="AG60" s="134"/>
      <c r="AH60" s="134">
        <v>113</v>
      </c>
      <c r="AI60" s="134"/>
      <c r="AJ60" s="134"/>
      <c r="AK60" s="134"/>
      <c r="AL60" s="135">
        <v>342</v>
      </c>
      <c r="AM60" s="135">
        <v>46</v>
      </c>
      <c r="AN60" s="135">
        <v>296</v>
      </c>
      <c r="AO60" s="135">
        <f>AP60+AQ60</f>
        <v>1016</v>
      </c>
      <c r="AP60" s="135">
        <v>333</v>
      </c>
      <c r="AQ60" s="135">
        <v>683</v>
      </c>
      <c r="AR60" s="135">
        <v>526</v>
      </c>
      <c r="AS60" s="135">
        <v>90</v>
      </c>
      <c r="AT60" s="135">
        <v>436</v>
      </c>
      <c r="AU60" s="136" t="s">
        <v>290</v>
      </c>
      <c r="AV60" s="135">
        <v>201</v>
      </c>
      <c r="AW60" s="135">
        <v>195</v>
      </c>
      <c r="AX60" s="135">
        <v>200</v>
      </c>
      <c r="AY60" s="135">
        <v>161</v>
      </c>
      <c r="AZ60" s="135">
        <v>136</v>
      </c>
      <c r="BA60" s="135">
        <v>161</v>
      </c>
      <c r="BB60" s="135">
        <v>44</v>
      </c>
      <c r="BC60" s="135">
        <v>44</v>
      </c>
      <c r="BD60" s="135">
        <v>44</v>
      </c>
      <c r="BE60" s="135">
        <v>0</v>
      </c>
      <c r="BF60" s="135">
        <v>0</v>
      </c>
      <c r="BG60" s="135">
        <v>0</v>
      </c>
      <c r="BH60" s="135">
        <v>38</v>
      </c>
      <c r="BI60" s="135">
        <v>38</v>
      </c>
      <c r="BJ60" s="135">
        <v>38</v>
      </c>
      <c r="BK60" s="135">
        <v>131</v>
      </c>
      <c r="BL60" s="135">
        <v>131</v>
      </c>
      <c r="BM60" s="135">
        <v>131</v>
      </c>
      <c r="BN60" s="135">
        <v>233</v>
      </c>
      <c r="BO60" s="135">
        <v>83</v>
      </c>
      <c r="BP60" s="135">
        <v>233</v>
      </c>
      <c r="BQ60" s="137">
        <v>1</v>
      </c>
      <c r="BR60" s="137">
        <v>1</v>
      </c>
      <c r="BS60" s="137">
        <v>1</v>
      </c>
      <c r="BT60" s="137">
        <v>10</v>
      </c>
      <c r="BU60" s="137">
        <v>8</v>
      </c>
      <c r="BV60" s="137">
        <v>9</v>
      </c>
      <c r="BW60" s="130">
        <f>J60</f>
        <v>33</v>
      </c>
      <c r="BX60" s="130">
        <f>AL60</f>
        <v>342</v>
      </c>
      <c r="BY60" s="130">
        <f>BX60</f>
        <v>342</v>
      </c>
      <c r="BZ60" s="130">
        <f>BX60</f>
        <v>342</v>
      </c>
      <c r="CA60" s="130">
        <f>AM60</f>
        <v>46</v>
      </c>
      <c r="CB60" s="130">
        <f>AO60</f>
        <v>1016</v>
      </c>
      <c r="CC60" s="130">
        <f>CB60</f>
        <v>1016</v>
      </c>
      <c r="CD60" s="130">
        <f>CB60</f>
        <v>1016</v>
      </c>
      <c r="CE60" s="130">
        <f>AH60</f>
        <v>113</v>
      </c>
      <c r="CF60" s="130">
        <f>CE60</f>
        <v>113</v>
      </c>
      <c r="CG60" s="130">
        <f>CE60</f>
        <v>113</v>
      </c>
      <c r="CH60" s="130">
        <f>IFERROR(AV60+AY60+BB60+BE60+BH60+BK60+BN60+BQ60+BT60,0)</f>
        <v>819</v>
      </c>
      <c r="CI60" s="130">
        <f>IFERROR(AW60+AZ60+BC60+BF60+BI60+BL60+BO60+BR60+BU60,0)</f>
        <v>636</v>
      </c>
      <c r="CJ60" s="130">
        <f>IFERROR(AX60+BA60+BD60+BG60+BJ60+BM60+BP60+BS60+BV60,0)</f>
        <v>817</v>
      </c>
      <c r="CK60" s="135">
        <v>1289</v>
      </c>
      <c r="CL60" s="135">
        <v>1872</v>
      </c>
      <c r="CM60" s="135">
        <v>755</v>
      </c>
      <c r="CN60" s="135">
        <v>1873</v>
      </c>
      <c r="CO60" s="135">
        <v>16555</v>
      </c>
      <c r="CP60" s="135">
        <v>155846</v>
      </c>
      <c r="CQ60" s="135">
        <v>24099</v>
      </c>
      <c r="CR60" s="135">
        <v>45640</v>
      </c>
      <c r="CS60" s="135">
        <v>86988</v>
      </c>
      <c r="CT60" s="135">
        <v>88752</v>
      </c>
      <c r="CU60" s="139">
        <v>18496</v>
      </c>
      <c r="CV60" s="140">
        <v>26315</v>
      </c>
      <c r="CW60" s="135">
        <f>ROUND(IFERROR(D60/BW60,0)*100,0)</f>
        <v>100</v>
      </c>
      <c r="CX60" s="130">
        <f>IF(CW60=100,10,-50)</f>
        <v>10</v>
      </c>
      <c r="CY60" s="135">
        <f>ROUND(IFERROR(E60/BZ60,0)*100,0)</f>
        <v>100</v>
      </c>
      <c r="CZ60" s="130" t="str">
        <f>IF((CY60=100),"30",IF(AND(CY60&lt;=99,CY60&gt;90),"20",IF(AND(CY60&lt;=90,CY60&gt;80),"10","-30")))</f>
        <v>30</v>
      </c>
      <c r="DA60" s="135">
        <f>ROUND(IFERROR(F60/(CD60+CG60),0)*100,0)</f>
        <v>89</v>
      </c>
      <c r="DB60" s="130" t="str">
        <f>IF(AND(DA60&lt;=100,DA60&gt;90),"30",IF(AND(DA60&lt;=90,DA60&gt;80),"20",IF(AND(DA60&lt;=80,DA60&gt;70),"15",IF(AND(DA60&lt;=70,DA60&gt;60),"10",IF(AND(DA60&lt;=60,DA60&gt;50),"5","0")))))</f>
        <v>20</v>
      </c>
      <c r="DC60" s="135">
        <f>ROUND(IFERROR(G60/CJ60,0)*100,0)</f>
        <v>52</v>
      </c>
      <c r="DD60" s="135" t="str">
        <f>IF(AND(DC60&lt;=100,DC60&gt;60),"30",IF(AND(DC60&lt;=60,DC60&gt;40),"20",IF(AND(DC60&lt;=40,DC60&gt;30),"15",IF(AND(DC60&lt;=30,DC60&gt;20),"10",IF(AND(DC60&lt;=20,DC60&gt;10),"5",IF(DC60=0,-30,0))))))</f>
        <v>20</v>
      </c>
      <c r="DE60" s="135">
        <f>ROUND(IFERROR(CK60/CL60*100,0),0)</f>
        <v>69</v>
      </c>
      <c r="DF60" s="130" t="str">
        <f>IF(AND(DE60&lt;=100,DE60&gt;60),"20",IF(AND(DE60&lt;=60,DE60&gt;40),"15",IF(AND(DE60&lt;=40,DE60&gt;20),"10",IF(AND(DE60&lt;=20,DE60&gt;10),"5","0"))))</f>
        <v>20</v>
      </c>
      <c r="DG60" s="135">
        <f>ROUND(IFERROR(CM60/CN60*100,0),0)</f>
        <v>40</v>
      </c>
      <c r="DH60" s="130" t="str">
        <f>IF(AND(DG60&lt;=100,DG60&gt;60),"20",IF(AND(DG60&lt;=60,DG60&gt;40),"15",IF(AND(DG60&lt;=40,DG60&gt;20),"10",IF(AND(DG60&lt;=20,DG60&gt;10),"5","0"))))</f>
        <v>10</v>
      </c>
      <c r="DI60" s="135">
        <f>ROUND(IFERROR(CO60/CP60*100,0),0)</f>
        <v>11</v>
      </c>
      <c r="DJ60" s="130" t="str">
        <f>IF(AND(DI60&lt;=100,DI60&gt;60),"20",IF(AND(DI60&lt;=60,DI60&gt;40),"15",IF(AND(DI60&lt;=40,DI60&gt;20),"10",IF(AND(DI60&lt;=20,DI60&gt;10),"5","0"))))</f>
        <v>5</v>
      </c>
      <c r="DK60" s="135">
        <f>ROUND(IFERROR(CQ60/(CQ60+CR60)*100,0),0)</f>
        <v>35</v>
      </c>
      <c r="DL60" s="130" t="str">
        <f>IF(AND(DK60&lt;=100,DK60&gt;60),"20",IF(AND(DK60&lt;=60,DK60&gt;40),"15",IF(AND(DK60&lt;=40,DK60&gt;20),"10",IF(AND(DK60&lt;=20,DK60&gt;10),"5","0"))))</f>
        <v>10</v>
      </c>
      <c r="DM60" s="135">
        <f>ROUND(IFERROR(I60/(BW60+BY60+CC60+CF60+CI60),0)*100,0)</f>
        <v>69</v>
      </c>
      <c r="DN60" s="130" t="str">
        <f>IF(AND(DM60&lt;=100,DM60&gt;80),"50",IF(AND(DM60&lt;=80,DM60&gt;60),"40",IF(AND(DM60&lt;=60,DM60&gt;40),"30",IF(AND(DM60&lt;=40,DM60&gt;20),"20",IF(AND(DM60&lt;=20,DM60&gt;10),"10",IF(AND(DM60&lt;=10,DM60&gt;=5),"5","0"))))))</f>
        <v>40</v>
      </c>
      <c r="DO60" s="135">
        <f>ROUND(IFERROR(CS60/CT60,0)*100,0)</f>
        <v>98</v>
      </c>
      <c r="DP60" s="130" t="str">
        <f>IF(AND(DO60&lt;=100,DO60&gt;80),"30",IF(AND(DO60&lt;=80,DO60&gt;60),"20",IF(AND(DO60&lt;=60,DO60&gt;50),"15",IF(AND(DO60&lt;=50,DO60&gt;40),"10","0"))))</f>
        <v>30</v>
      </c>
      <c r="DQ60" s="130">
        <f>ROUND(IFERROR(CU60/CV60,0)*100,0)</f>
        <v>70</v>
      </c>
      <c r="DR60" s="130" t="str">
        <f>IF(AND(DQ60&lt;=100,DQ60&gt;80),"30",IF(AND(DQ60&lt;=80,DQ60&gt;60),"20",IF(AND(DQ60&lt;=60,DQ60&gt;40),"15",IF(AND(DQ60&lt;=40,DQ60&gt;20),"10","0"))))</f>
        <v>20</v>
      </c>
      <c r="DS60" s="130">
        <f>CX60+CZ60+DB60+DD60+DF60+DH60+DJ60+DL60+DN60+DP60+DR60</f>
        <v>215</v>
      </c>
      <c r="DT60" s="130">
        <v>90983</v>
      </c>
      <c r="DU60" s="130">
        <v>0</v>
      </c>
      <c r="DV60" s="130">
        <v>406477</v>
      </c>
      <c r="DW60" s="130">
        <v>0</v>
      </c>
      <c r="DX60" s="130">
        <v>84242</v>
      </c>
      <c r="DY60" s="130">
        <f>ROUND(IFERROR((DT60+DU60+DX60)/(DV60+DT60+DW60),0)*100,0)</f>
        <v>35</v>
      </c>
      <c r="DZ60" s="130" t="str">
        <f>IF(AND(DY60&lt;=100,DY60&gt;90),"50",IF(AND(DY60&lt;=90,DY60&gt;80),"45",IF(AND(DY60&lt;=80,DY60&gt;70),"40",IF(AND(DY60&lt;=70,DY60&gt;60),"35",IF(AND(DY60&lt;=60,DY60&gt;50),"30",IF(AND(DY60&lt;=50,DY60&gt;40),"25",IF(AND(DY60&lt;=40,DY60&gt;30),"20",IF(AND(DY60&lt;=30,DY60&gt;20),"15",IF(AND(DY60&lt;=20,DY60&gt;10),"10",IF(AND(DY60&lt;=10,DY60&gt;5),"5","0"))))))))))</f>
        <v>20</v>
      </c>
      <c r="EA60" s="130">
        <v>100</v>
      </c>
      <c r="EB60" s="130" t="str">
        <f>IF(EA60=100,"20","0")</f>
        <v>20</v>
      </c>
      <c r="EC60" s="130">
        <f>ROUND(IFERROR(DX60/DV60,0)*100,0)</f>
        <v>21</v>
      </c>
      <c r="ED60" s="130" t="str">
        <f>IF(AND(EC60&lt;=100,EC60&gt;80),"20",IF(AND(EC60&lt;=80,EC60&gt;60),"15",IF(AND(EC60&lt;=60,EC60&gt;40),"10","0")))</f>
        <v>0</v>
      </c>
      <c r="EE60" s="130">
        <f>DZ60+EB60+ED60</f>
        <v>40</v>
      </c>
      <c r="EF60" s="130">
        <f>EE60+DS60</f>
        <v>255</v>
      </c>
      <c r="EG60" s="142">
        <v>206460</v>
      </c>
      <c r="EH60" s="146">
        <v>2683846</v>
      </c>
      <c r="EI60" s="141">
        <f>ROUND(EG60/EH60*100000,0)</f>
        <v>7693</v>
      </c>
      <c r="EJ60" s="141" t="str">
        <f>IF(AND(EI60&gt;=4001,EI60&gt;=4001),"30",IF(AND(EI60&lt;=4000,EI60&gt;=3001),"20",IF(AND(EI60&lt;=3000,EI60&gt;=2001),"10",IF(AND(EI60&lt;=2000,EI60&gt;=1001),"5",IF(AND(EI60&lt;=1000,EI60&gt;=0),"0")))))</f>
        <v>30</v>
      </c>
      <c r="EK60" s="145">
        <v>11</v>
      </c>
      <c r="EL60" s="135" t="str">
        <f>IF(AND(EK60&gt;=5,EK60&gt;=5),"30",IF(AND(EK60&lt;=4,EK60&gt;=3),"20",IF(AND(EK60&lt;=2,EK60&gt;=1),"10",IF(AND(EK60=0,EK60=0),"0"))))</f>
        <v>30</v>
      </c>
      <c r="EM60" s="138">
        <v>222</v>
      </c>
      <c r="EN60" s="135">
        <f>IFERROR(ROUND(EM60/BZ60*100,0),0)</f>
        <v>65</v>
      </c>
      <c r="EO60" s="135" t="str">
        <f>IF(AND(EN60&lt;=100, EN60&gt;80),"30",IF(AND(EN60&lt;=80, EN60&gt;60),"20",IF(AND(EN60&lt;=60, EN60&gt;40),"15",IF(AND(EN60&lt;=40, EN60&gt;20),"10",IF(AND(EN60&lt;=20, EN60&gt;5),"5",IF(AND(EN60&lt;=5, EN60&gt;=0),"0"))))))</f>
        <v>20</v>
      </c>
      <c r="EP60" s="142">
        <v>33</v>
      </c>
      <c r="EQ60" s="135">
        <f>IFERROR(ROUND(EP60/BW60*100,0),0)</f>
        <v>100</v>
      </c>
      <c r="ER60" s="135">
        <f>IF(EQ60=100,10,-50)</f>
        <v>10</v>
      </c>
      <c r="ES60" s="142">
        <v>305</v>
      </c>
      <c r="ET60" s="135">
        <f>IFERROR(ROUND(ES60/BZ60*100,0),0)</f>
        <v>89</v>
      </c>
      <c r="EU60" s="135" t="str">
        <f>IF(AND(ET60&lt;=100,ET60&gt;90),"50",IF(AND(ET60&lt;=90,ET60&gt;80),"45",IF(AND(ET60&lt;=80,ET60&gt;70),"40",IF(AND(ET60&lt;=70,ET60&gt;60),"35",IF(AND(ET60&lt;=60,ET60&gt;50),"30",IF(AND(ET60&lt;=50,ET60&gt;40),"25",IF(AND(ET60&lt;=40,ET60&gt;30),"20",IF(AND(ET60&lt;=30,ET60&gt;20),"15",IF(AND(ET60&lt;=20,ET60&gt;10),"10",IF(AND(ET60&lt;=10,ET60&gt;5),"5",IF(AND(ET60&lt;=5,ET60&gt;0),"1",IF(AND(ET60&lt;=0,ET60&lt;0),"0"))))))))))))</f>
        <v>45</v>
      </c>
      <c r="EV60" s="142">
        <v>306</v>
      </c>
      <c r="EW60" s="135">
        <f>IFERROR(ROUND(EV60/(BW60+BY60)*100,0),0)</f>
        <v>82</v>
      </c>
      <c r="EX60" s="135" t="str">
        <f>IF(AND(EW60&lt;=100,EW60&gt;90),"50",IF(AND(EW60&lt;=90,EW60&gt;80),"45",IF(AND(EW60&lt;=80,EW60&gt;70),"40",IF(AND(EW60&lt;=70,EW60&gt;60),"35",IF(AND(EW60&lt;=60,EW60&gt;50),"30",IF(AND(EW60&lt;=50,EW60&gt;40),"25",IF(AND(EW60&lt;=40,EW60&gt;30),"20",IF(AND(EW60&lt;=30,EW60&gt;20),"15",IF(AND(EW60&lt;=20,EW60&gt;10),"10",IF(AND(EW60&lt;=10,EW60&gt;5),"5",IF(AND(EW60&lt;5,EW60&gt;0),"0")))))))))))</f>
        <v>45</v>
      </c>
      <c r="EY60" s="142">
        <v>89</v>
      </c>
      <c r="EZ60" s="130" t="str">
        <f>IF(AND(EY60&gt;=5,EY60&gt;=5),"30",IF(AND(EY60&lt;=4,EY60&gt;1),"20",IF(AND(EY60&lt;=1,EY60&gt;0),"10",IF(AND(EY60=0,EY60=0),"0"))))</f>
        <v>30</v>
      </c>
      <c r="FA60" s="142">
        <v>10</v>
      </c>
      <c r="FB60" s="130" t="str">
        <f>IF(AND(FA60&lt;=100,FA60&gt;80),"30",IF(AND(FA60&lt;=80,FA60&gt;60),"20",IF(AND(FA60&lt;=60,FA60&gt;40),"15",IF(AND(FA60&lt;=40,FA60&gt;20),"10",IF(AND(FA60&lt;=20,FA60&gt;=0),"0")))))</f>
        <v>0</v>
      </c>
      <c r="FC60" s="142">
        <v>56</v>
      </c>
      <c r="FD60" s="130" t="str">
        <f>IF(AND(FC60&lt;=100,FC60&gt;80),"30",IF(AND(FC60&lt;=80,FC60&gt;60),"20",IF(AND(FC60&lt;=60,FC60&gt;40),"15",IF(AND(FC60&lt;=40,FC60&gt;20),"10",IF(AND(FC60&lt;=20,FC60&gt;5),"5",IF(AND(FC60&lt;=5,FC60&gt;=0),"0"))))))</f>
        <v>15</v>
      </c>
      <c r="FE60" s="130">
        <f>EJ60+EL60+EO60</f>
        <v>80</v>
      </c>
      <c r="FF60" s="130">
        <f>ER60+EU60+EX60+EZ60+FB60+FD60</f>
        <v>145</v>
      </c>
      <c r="FG60" s="130">
        <f>FF60+FE60</f>
        <v>225</v>
      </c>
      <c r="FH60" s="143">
        <f>EF60+FG60</f>
        <v>480</v>
      </c>
      <c r="FI60" s="90"/>
      <c r="FJ60" s="86"/>
    </row>
    <row r="61" spans="1:166" ht="15.6" customHeight="1" x14ac:dyDescent="0.3">
      <c r="A61" s="43">
        <v>58</v>
      </c>
      <c r="B61" s="43" t="s">
        <v>153</v>
      </c>
      <c r="C61" s="87" t="s">
        <v>291</v>
      </c>
      <c r="D61" s="130">
        <v>34</v>
      </c>
      <c r="E61" s="130">
        <v>18</v>
      </c>
      <c r="F61" s="130">
        <v>368</v>
      </c>
      <c r="G61" s="131">
        <v>264</v>
      </c>
      <c r="H61" s="131">
        <v>107</v>
      </c>
      <c r="I61" s="130">
        <v>610</v>
      </c>
      <c r="J61" s="131">
        <v>34</v>
      </c>
      <c r="K61" s="131">
        <v>18</v>
      </c>
      <c r="L61" s="131">
        <v>161</v>
      </c>
      <c r="M61" s="131">
        <v>170</v>
      </c>
      <c r="N61" s="131">
        <v>195</v>
      </c>
      <c r="O61" s="131">
        <v>27</v>
      </c>
      <c r="P61" s="132" t="s">
        <v>292</v>
      </c>
      <c r="Q61" s="133">
        <v>35</v>
      </c>
      <c r="R61" s="133">
        <v>18</v>
      </c>
      <c r="S61" s="133">
        <v>18</v>
      </c>
      <c r="T61" s="133">
        <v>0</v>
      </c>
      <c r="U61" s="133">
        <v>407</v>
      </c>
      <c r="V61" s="133">
        <v>40</v>
      </c>
      <c r="W61" s="133">
        <v>0</v>
      </c>
      <c r="X61" s="144" t="s">
        <v>484</v>
      </c>
      <c r="Y61" s="134"/>
      <c r="Z61" s="134"/>
      <c r="AA61" s="134"/>
      <c r="AB61" s="134"/>
      <c r="AC61" s="134"/>
      <c r="AD61" s="134"/>
      <c r="AE61" s="134">
        <v>324</v>
      </c>
      <c r="AF61" s="134">
        <v>324</v>
      </c>
      <c r="AG61" s="134">
        <v>324</v>
      </c>
      <c r="AH61" s="134">
        <v>44</v>
      </c>
      <c r="AI61" s="134">
        <v>44</v>
      </c>
      <c r="AJ61" s="134">
        <v>44</v>
      </c>
      <c r="AK61" s="134"/>
      <c r="AL61" s="135">
        <v>18</v>
      </c>
      <c r="AM61" s="135">
        <v>18</v>
      </c>
      <c r="AN61" s="135">
        <v>0</v>
      </c>
      <c r="AO61" s="135">
        <f>AP61+AQ61</f>
        <v>326</v>
      </c>
      <c r="AP61" s="135">
        <v>170</v>
      </c>
      <c r="AQ61" s="135">
        <v>156</v>
      </c>
      <c r="AR61" s="135">
        <v>141</v>
      </c>
      <c r="AS61" s="135">
        <v>33</v>
      </c>
      <c r="AT61" s="135">
        <v>108</v>
      </c>
      <c r="AU61" s="136" t="s">
        <v>485</v>
      </c>
      <c r="AV61" s="135">
        <v>33</v>
      </c>
      <c r="AW61" s="135">
        <v>33</v>
      </c>
      <c r="AX61" s="135">
        <v>33</v>
      </c>
      <c r="AY61" s="135">
        <v>87</v>
      </c>
      <c r="AZ61" s="135">
        <v>86</v>
      </c>
      <c r="BA61" s="135">
        <v>87</v>
      </c>
      <c r="BB61" s="135">
        <v>21</v>
      </c>
      <c r="BC61" s="135">
        <v>21</v>
      </c>
      <c r="BD61" s="135">
        <v>21</v>
      </c>
      <c r="BE61" s="135">
        <v>17</v>
      </c>
      <c r="BF61" s="135">
        <v>1</v>
      </c>
      <c r="BG61" s="135">
        <v>17</v>
      </c>
      <c r="BH61" s="135">
        <v>1</v>
      </c>
      <c r="BI61" s="135">
        <v>1</v>
      </c>
      <c r="BJ61" s="135">
        <v>1</v>
      </c>
      <c r="BK61" s="135">
        <v>117</v>
      </c>
      <c r="BL61" s="135">
        <v>67</v>
      </c>
      <c r="BM61" s="135">
        <v>117</v>
      </c>
      <c r="BN61" s="135">
        <v>68</v>
      </c>
      <c r="BO61" s="135">
        <v>55</v>
      </c>
      <c r="BP61" s="135">
        <v>68</v>
      </c>
      <c r="BQ61" s="142">
        <v>1</v>
      </c>
      <c r="BR61" s="145">
        <v>1</v>
      </c>
      <c r="BS61" s="145">
        <v>1</v>
      </c>
      <c r="BT61" s="145">
        <v>4</v>
      </c>
      <c r="BU61" s="145">
        <v>4</v>
      </c>
      <c r="BV61" s="145">
        <v>4</v>
      </c>
      <c r="BW61" s="130">
        <f>J61</f>
        <v>34</v>
      </c>
      <c r="BX61" s="130">
        <f>AL61</f>
        <v>18</v>
      </c>
      <c r="BY61" s="130">
        <f>BX61</f>
        <v>18</v>
      </c>
      <c r="BZ61" s="130">
        <f>BX61</f>
        <v>18</v>
      </c>
      <c r="CA61" s="130">
        <f>AM61</f>
        <v>18</v>
      </c>
      <c r="CB61" s="130">
        <f>AE61</f>
        <v>324</v>
      </c>
      <c r="CC61" s="130">
        <f>CB61</f>
        <v>324</v>
      </c>
      <c r="CD61" s="130">
        <f>CB61</f>
        <v>324</v>
      </c>
      <c r="CE61" s="130">
        <f>AH61</f>
        <v>44</v>
      </c>
      <c r="CF61" s="130">
        <f>CE61</f>
        <v>44</v>
      </c>
      <c r="CG61" s="130">
        <f>CE61</f>
        <v>44</v>
      </c>
      <c r="CH61" s="130">
        <f>IFERROR(AV61+AY61+BB61+BE61+BH61+BK61+BN61+BQ61+BT61,0)</f>
        <v>349</v>
      </c>
      <c r="CI61" s="130">
        <f>IFERROR(AW61+AZ61+BC61+BF61+BI61+BL61+BO61+BR61+BU61,0)</f>
        <v>269</v>
      </c>
      <c r="CJ61" s="130">
        <f>IFERROR(AX61+BA61+BD61+BG61+BJ61+BM61+BP61+BS61+BV61,0)</f>
        <v>349</v>
      </c>
      <c r="CK61" s="135">
        <v>215</v>
      </c>
      <c r="CL61" s="135">
        <v>719</v>
      </c>
      <c r="CM61" s="135">
        <v>325</v>
      </c>
      <c r="CN61" s="135">
        <v>720</v>
      </c>
      <c r="CO61" s="135">
        <v>7069</v>
      </c>
      <c r="CP61" s="135">
        <v>11004</v>
      </c>
      <c r="CQ61" s="135">
        <v>1654</v>
      </c>
      <c r="CR61" s="135">
        <v>3919</v>
      </c>
      <c r="CS61" s="135">
        <v>8242</v>
      </c>
      <c r="CT61" s="135">
        <v>8409</v>
      </c>
      <c r="CU61" s="139">
        <v>959</v>
      </c>
      <c r="CV61" s="140">
        <v>1393</v>
      </c>
      <c r="CW61" s="135">
        <f>ROUND(IFERROR(D61/BW61,0)*100,0)</f>
        <v>100</v>
      </c>
      <c r="CX61" s="130">
        <f>IF(CW61=100,10,-50)</f>
        <v>10</v>
      </c>
      <c r="CY61" s="135">
        <f>ROUND(IFERROR(E61/BZ61,0)*100,0)</f>
        <v>100</v>
      </c>
      <c r="CZ61" s="130" t="str">
        <f>IF((CY61=100),"30",IF(AND(CY61&lt;=99,CY61&gt;90),"20",IF(AND(CY61&lt;=90,CY61&gt;80),"10","-30")))</f>
        <v>30</v>
      </c>
      <c r="DA61" s="135">
        <f>ROUND(IFERROR(F61/(CD61+CG61),0)*100,0)</f>
        <v>100</v>
      </c>
      <c r="DB61" s="130" t="str">
        <f>IF(AND(DA61&lt;=100,DA61&gt;90),"30",IF(AND(DA61&lt;=90,DA61&gt;80),"20",IF(AND(DA61&lt;=80,DA61&gt;70),"15",IF(AND(DA61&lt;=70,DA61&gt;60),"10",IF(AND(DA61&lt;=60,DA61&gt;50),"5","0")))))</f>
        <v>30</v>
      </c>
      <c r="DC61" s="135">
        <f>ROUND(IFERROR(G61/CJ61,0)*100,0)</f>
        <v>76</v>
      </c>
      <c r="DD61" s="135" t="str">
        <f>IF(AND(DC61&lt;=100,DC61&gt;60),"30",IF(AND(DC61&lt;=60,DC61&gt;40),"20",IF(AND(DC61&lt;=40,DC61&gt;30),"15",IF(AND(DC61&lt;=30,DC61&gt;20),"10",IF(AND(DC61&lt;=20,DC61&gt;10),"5",IF(DC61=0,-30,0))))))</f>
        <v>30</v>
      </c>
      <c r="DE61" s="135">
        <f>ROUND(IFERROR(CK61/CL61*100,0),0)</f>
        <v>30</v>
      </c>
      <c r="DF61" s="130" t="str">
        <f>IF(AND(DE61&lt;=100,DE61&gt;60),"20",IF(AND(DE61&lt;=60,DE61&gt;40),"15",IF(AND(DE61&lt;=40,DE61&gt;20),"10",IF(AND(DE61&lt;=20,DE61&gt;10),"5","0"))))</f>
        <v>10</v>
      </c>
      <c r="DG61" s="135">
        <f>ROUND(IFERROR(CM61/CN61*100,0),0)</f>
        <v>45</v>
      </c>
      <c r="DH61" s="130" t="str">
        <f>IF(AND(DG61&lt;=100,DG61&gt;60),"20",IF(AND(DG61&lt;=60,DG61&gt;40),"15",IF(AND(DG61&lt;=40,DG61&gt;20),"10",IF(AND(DG61&lt;=20,DG61&gt;10),"5","0"))))</f>
        <v>15</v>
      </c>
      <c r="DI61" s="135">
        <f>ROUND(IFERROR(CO61/CP61*100,0),0)</f>
        <v>64</v>
      </c>
      <c r="DJ61" s="130" t="str">
        <f>IF(AND(DI61&lt;=100,DI61&gt;60),"20",IF(AND(DI61&lt;=60,DI61&gt;40),"15",IF(AND(DI61&lt;=40,DI61&gt;20),"10",IF(AND(DI61&lt;=20,DI61&gt;10),"5","0"))))</f>
        <v>20</v>
      </c>
      <c r="DK61" s="135">
        <f>ROUND(IFERROR(CQ61/(CQ61+CR61)*100,0),0)</f>
        <v>30</v>
      </c>
      <c r="DL61" s="130" t="str">
        <f>IF(AND(DK61&lt;=100,DK61&gt;60),"20",IF(AND(DK61&lt;=60,DK61&gt;40),"15",IF(AND(DK61&lt;=40,DK61&gt;20),"10",IF(AND(DK61&lt;=20,DK61&gt;10),"5","0"))))</f>
        <v>10</v>
      </c>
      <c r="DM61" s="135">
        <f>ROUND(IFERROR(I61/(BW61+BY61+CC61+CF61+CI61),0)*100,0)</f>
        <v>89</v>
      </c>
      <c r="DN61" s="130" t="str">
        <f>IF(AND(DM61&lt;=100,DM61&gt;80),"50",IF(AND(DM61&lt;=80,DM61&gt;60),"40",IF(AND(DM61&lt;=60,DM61&gt;40),"30",IF(AND(DM61&lt;=40,DM61&gt;20),"20",IF(AND(DM61&lt;=20,DM61&gt;10),"10",IF(AND(DM61&lt;=10,DM61&gt;=5),"5","0"))))))</f>
        <v>50</v>
      </c>
      <c r="DO61" s="135">
        <f>ROUND(IFERROR(CS61/CT61,0)*100,0)</f>
        <v>98</v>
      </c>
      <c r="DP61" s="130" t="str">
        <f>IF(AND(DO61&lt;=100,DO61&gt;80),"30",IF(AND(DO61&lt;=80,DO61&gt;60),"20",IF(AND(DO61&lt;=60,DO61&gt;50),"15",IF(AND(DO61&lt;=50,DO61&gt;40),"10","0"))))</f>
        <v>30</v>
      </c>
      <c r="DQ61" s="130">
        <f>ROUND(IFERROR(CU61/CV61,0)*100,0)</f>
        <v>69</v>
      </c>
      <c r="DR61" s="130" t="str">
        <f>IF(AND(DQ61&lt;=100,DQ61&gt;80),"30",IF(AND(DQ61&lt;=80,DQ61&gt;60),"20",IF(AND(DQ61&lt;=60,DQ61&gt;40),"15",IF(AND(DQ61&lt;=40,DQ61&gt;20),"10","0"))))</f>
        <v>20</v>
      </c>
      <c r="DS61" s="130">
        <f>CX61+CZ61+DB61+DD61+DF61+DH61+DJ61+DL61+DN61+DP61+DR61</f>
        <v>255</v>
      </c>
      <c r="DT61" s="130">
        <v>8822</v>
      </c>
      <c r="DU61" s="130">
        <v>43310</v>
      </c>
      <c r="DV61" s="130">
        <v>54970</v>
      </c>
      <c r="DW61" s="130">
        <v>43310</v>
      </c>
      <c r="DX61" s="130">
        <v>41796</v>
      </c>
      <c r="DY61" s="130">
        <f>ROUND(IFERROR((DT61+DU61+DX61)/(DV61+DT61+DW61),0)*100,0)</f>
        <v>88</v>
      </c>
      <c r="DZ61" s="130" t="str">
        <f>IF(AND(DY61&lt;=100,DY61&gt;90),"50",IF(AND(DY61&lt;=90,DY61&gt;80),"45",IF(AND(DY61&lt;=80,DY61&gt;70),"40",IF(AND(DY61&lt;=70,DY61&gt;60),"35",IF(AND(DY61&lt;=60,DY61&gt;50),"30",IF(AND(DY61&lt;=50,DY61&gt;40),"25",IF(AND(DY61&lt;=40,DY61&gt;30),"20",IF(AND(DY61&lt;=30,DY61&gt;20),"15",IF(AND(DY61&lt;=20,DY61&gt;10),"10",IF(AND(DY61&lt;=10,DY61&gt;5),"5","0"))))))))))</f>
        <v>45</v>
      </c>
      <c r="EA61" s="130">
        <f>ROUND(IFERROR(DU61/DW61,0)*100,0)</f>
        <v>100</v>
      </c>
      <c r="EB61" s="130" t="str">
        <f>IF(EA61=100,"20","0")</f>
        <v>20</v>
      </c>
      <c r="EC61" s="130">
        <f>ROUND(IFERROR(DX61/DV61,0)*100,0)</f>
        <v>76</v>
      </c>
      <c r="ED61" s="130" t="str">
        <f>IF(AND(EC61&lt;=100,EC61&gt;80),"20",IF(AND(EC61&lt;=80,EC61&gt;60),"15",IF(AND(EC61&lt;=60,EC61&gt;40),"10","0")))</f>
        <v>15</v>
      </c>
      <c r="EE61" s="130">
        <f>DZ61+EB61+ED61</f>
        <v>80</v>
      </c>
      <c r="EF61" s="130">
        <f>EE61+DS61</f>
        <v>335</v>
      </c>
      <c r="EG61" s="142">
        <v>28788</v>
      </c>
      <c r="EH61" s="146">
        <v>402688</v>
      </c>
      <c r="EI61" s="141">
        <f>ROUND(EG61/EH61*100000,0)</f>
        <v>7149</v>
      </c>
      <c r="EJ61" s="141" t="str">
        <f>IF(AND(EI61&gt;=4001,EI61&gt;=4001),"30",IF(AND(EI61&lt;=4000,EI61&gt;=3001),"20",IF(AND(EI61&lt;=3000,EI61&gt;=2001),"10",IF(AND(EI61&lt;=2000,EI61&gt;=1001),"5",IF(AND(EI61&lt;=1000,EI61&gt;=0),"0")))))</f>
        <v>30</v>
      </c>
      <c r="EK61" s="145">
        <v>1</v>
      </c>
      <c r="EL61" s="135" t="str">
        <f>IF(AND(EK61&gt;=5,EK61&gt;=5),"30",IF(AND(EK61&lt;=4,EK61&gt;=3),"20",IF(AND(EK61&lt;=2,EK61&gt;=1),"10",IF(AND(EK61=0,EK61=0),"0"))))</f>
        <v>10</v>
      </c>
      <c r="EM61" s="138">
        <v>11</v>
      </c>
      <c r="EN61" s="135">
        <f>IFERROR(ROUND(EM61/BZ61*100,0),0)</f>
        <v>61</v>
      </c>
      <c r="EO61" s="135" t="str">
        <f>IF(AND(EN61&lt;=100, EN61&gt;80),"30",IF(AND(EN61&lt;=80, EN61&gt;60),"20",IF(AND(EN61&lt;=60, EN61&gt;40),"15",IF(AND(EN61&lt;=40, EN61&gt;20),"10",IF(AND(EN61&lt;=20, EN61&gt;5),"5",IF(AND(EN61&lt;=5, EN61&gt;=0),"0"))))))</f>
        <v>20</v>
      </c>
      <c r="EP61" s="142">
        <v>34</v>
      </c>
      <c r="EQ61" s="135">
        <f>IFERROR(ROUND(EP61/BW61*100,0),0)</f>
        <v>100</v>
      </c>
      <c r="ER61" s="135">
        <f>IF(EQ61=100,10,-50)</f>
        <v>10</v>
      </c>
      <c r="ES61" s="142">
        <v>18</v>
      </c>
      <c r="ET61" s="135">
        <f>IFERROR(ROUND(ES61/BZ61*100,0),0)</f>
        <v>100</v>
      </c>
      <c r="EU61" s="135" t="str">
        <f>IF(AND(ET61&lt;=100,ET61&gt;90),"50",IF(AND(ET61&lt;=90,ET61&gt;80),"45",IF(AND(ET61&lt;=80,ET61&gt;70),"40",IF(AND(ET61&lt;=70,ET61&gt;60),"35",IF(AND(ET61&lt;=60,ET61&gt;50),"30",IF(AND(ET61&lt;=50,ET61&gt;40),"25",IF(AND(ET61&lt;=40,ET61&gt;30),"20",IF(AND(ET61&lt;=30,ET61&gt;20),"15",IF(AND(ET61&lt;=20,ET61&gt;10),"10",IF(AND(ET61&lt;=10,ET61&gt;5),"5",IF(AND(ET61&lt;=5,ET61&gt;0),"1",IF(AND(ET61&lt;=0,ET61&lt;0),"0"))))))))))))</f>
        <v>50</v>
      </c>
      <c r="EV61" s="142">
        <v>51</v>
      </c>
      <c r="EW61" s="135">
        <f>IFERROR(ROUND(EV61/(BW61+BY61)*100,0),0)</f>
        <v>98</v>
      </c>
      <c r="EX61" s="135" t="str">
        <f>IF(AND(EW61&lt;=100,EW61&gt;90),"50",IF(AND(EW61&lt;=90,EW61&gt;80),"45",IF(AND(EW61&lt;=80,EW61&gt;70),"40",IF(AND(EW61&lt;=70,EW61&gt;60),"35",IF(AND(EW61&lt;=60,EW61&gt;50),"30",IF(AND(EW61&lt;=50,EW61&gt;40),"25",IF(AND(EW61&lt;=40,EW61&gt;30),"20",IF(AND(EW61&lt;=30,EW61&gt;20),"15",IF(AND(EW61&lt;=20,EW61&gt;10),"10",IF(AND(EW61&lt;=10,EW61&gt;5),"5",IF(AND(EW61&lt;5,EW61&gt;0),"0")))))))))))</f>
        <v>50</v>
      </c>
      <c r="EY61" s="142">
        <v>0</v>
      </c>
      <c r="EZ61" s="130" t="str">
        <f>IF(AND(EY61&gt;=5,EY61&gt;=5),"30",IF(AND(EY61&lt;=4,EY61&gt;1),"20",IF(AND(EY61&lt;=1,EY61&gt;0),"10",IF(AND(EY61=0,EY61=0),"0"))))</f>
        <v>0</v>
      </c>
      <c r="FA61" s="142">
        <v>0</v>
      </c>
      <c r="FB61" s="130" t="str">
        <f>IF(AND(FA61&lt;=100,FA61&gt;80),"30",IF(AND(FA61&lt;=80,FA61&gt;60),"20",IF(AND(FA61&lt;=60,FA61&gt;40),"15",IF(AND(FA61&lt;=40,FA61&gt;20),"10",IF(AND(FA61&lt;=20,FA61&gt;=0),"0")))))</f>
        <v>0</v>
      </c>
      <c r="FC61" s="142">
        <v>0</v>
      </c>
      <c r="FD61" s="130" t="str">
        <f>IF(AND(FC61&lt;=100,FC61&gt;80),"30",IF(AND(FC61&lt;=80,FC61&gt;60),"20",IF(AND(FC61&lt;=60,FC61&gt;40),"15",IF(AND(FC61&lt;=40,FC61&gt;20),"10",IF(AND(FC61&lt;=20,FC61&gt;5),"5",IF(AND(FC61&lt;=5,FC61&gt;=0),"0"))))))</f>
        <v>0</v>
      </c>
      <c r="FE61" s="130">
        <f>EJ61+EL61+EO61</f>
        <v>60</v>
      </c>
      <c r="FF61" s="130">
        <f>ER61+EU61+EX61+EZ61+FB61+FD61</f>
        <v>110</v>
      </c>
      <c r="FG61" s="130">
        <f>FF61+FE61</f>
        <v>170</v>
      </c>
      <c r="FH61" s="143">
        <f>EF61+FG61</f>
        <v>505</v>
      </c>
      <c r="FI61" s="90"/>
      <c r="FJ61" s="86"/>
    </row>
    <row r="62" spans="1:166" ht="15.6" customHeight="1" x14ac:dyDescent="0.3">
      <c r="A62" s="43">
        <v>59</v>
      </c>
      <c r="B62" s="43" t="s">
        <v>139</v>
      </c>
      <c r="C62" s="87" t="s">
        <v>293</v>
      </c>
      <c r="D62" s="130">
        <v>38</v>
      </c>
      <c r="E62" s="130">
        <v>94</v>
      </c>
      <c r="F62" s="130">
        <v>2183</v>
      </c>
      <c r="G62" s="131">
        <v>1007</v>
      </c>
      <c r="H62" s="131">
        <v>716</v>
      </c>
      <c r="I62" s="130">
        <v>2308</v>
      </c>
      <c r="J62" s="131">
        <v>37</v>
      </c>
      <c r="K62" s="131">
        <v>94</v>
      </c>
      <c r="L62" s="131">
        <v>1081</v>
      </c>
      <c r="M62" s="131">
        <v>1212</v>
      </c>
      <c r="N62" s="131">
        <v>1772</v>
      </c>
      <c r="O62" s="131">
        <v>101</v>
      </c>
      <c r="P62" s="132" t="s">
        <v>294</v>
      </c>
      <c r="Q62" s="133">
        <v>32</v>
      </c>
      <c r="R62" s="133">
        <v>94</v>
      </c>
      <c r="S62" s="133">
        <v>0</v>
      </c>
      <c r="T62" s="133">
        <v>0</v>
      </c>
      <c r="U62" s="133">
        <v>2685</v>
      </c>
      <c r="V62" s="133">
        <v>160</v>
      </c>
      <c r="W62" s="133">
        <v>0</v>
      </c>
      <c r="X62" s="144" t="s">
        <v>295</v>
      </c>
      <c r="Y62" s="144"/>
      <c r="Z62" s="144"/>
      <c r="AA62" s="144"/>
      <c r="AB62" s="144"/>
      <c r="AC62" s="144"/>
      <c r="AD62" s="144"/>
      <c r="AE62" s="144">
        <v>2032</v>
      </c>
      <c r="AF62" s="144"/>
      <c r="AG62" s="144"/>
      <c r="AH62" s="144">
        <v>151</v>
      </c>
      <c r="AI62" s="144"/>
      <c r="AJ62" s="144"/>
      <c r="AK62" s="144">
        <v>7</v>
      </c>
      <c r="AL62" s="135">
        <v>94</v>
      </c>
      <c r="AM62" s="135">
        <v>73</v>
      </c>
      <c r="AN62" s="135">
        <v>21</v>
      </c>
      <c r="AO62" s="135">
        <f>AP62+AQ62</f>
        <v>2227</v>
      </c>
      <c r="AP62" s="135">
        <v>1178</v>
      </c>
      <c r="AQ62" s="135">
        <v>1049</v>
      </c>
      <c r="AR62" s="135">
        <v>844</v>
      </c>
      <c r="AS62" s="135">
        <v>151</v>
      </c>
      <c r="AT62" s="135">
        <v>693</v>
      </c>
      <c r="AU62" s="136" t="s">
        <v>296</v>
      </c>
      <c r="AV62" s="135">
        <v>351</v>
      </c>
      <c r="AW62" s="135">
        <v>351</v>
      </c>
      <c r="AX62" s="135">
        <v>351</v>
      </c>
      <c r="AY62" s="135">
        <v>176</v>
      </c>
      <c r="AZ62" s="135">
        <v>176</v>
      </c>
      <c r="BA62" s="135">
        <v>176</v>
      </c>
      <c r="BB62" s="135">
        <v>183</v>
      </c>
      <c r="BC62" s="135">
        <v>183</v>
      </c>
      <c r="BD62" s="135">
        <v>183</v>
      </c>
      <c r="BE62" s="135">
        <v>42</v>
      </c>
      <c r="BF62" s="135">
        <v>42</v>
      </c>
      <c r="BG62" s="135">
        <v>42</v>
      </c>
      <c r="BH62" s="135">
        <v>1</v>
      </c>
      <c r="BI62" s="135">
        <v>1</v>
      </c>
      <c r="BJ62" s="135">
        <v>1</v>
      </c>
      <c r="BK62" s="135">
        <v>699</v>
      </c>
      <c r="BL62" s="135">
        <v>699</v>
      </c>
      <c r="BM62" s="135">
        <v>699</v>
      </c>
      <c r="BN62" s="135">
        <v>339</v>
      </c>
      <c r="BO62" s="135">
        <v>339</v>
      </c>
      <c r="BP62" s="135">
        <v>339</v>
      </c>
      <c r="BQ62" s="142">
        <v>3</v>
      </c>
      <c r="BR62" s="145">
        <v>3</v>
      </c>
      <c r="BS62" s="145">
        <v>3</v>
      </c>
      <c r="BT62" s="145">
        <v>85</v>
      </c>
      <c r="BU62" s="145">
        <v>46</v>
      </c>
      <c r="BV62" s="145">
        <v>46</v>
      </c>
      <c r="BW62" s="130">
        <v>38</v>
      </c>
      <c r="BX62" s="130">
        <f>AL62</f>
        <v>94</v>
      </c>
      <c r="BY62" s="130">
        <f>BX62</f>
        <v>94</v>
      </c>
      <c r="BZ62" s="130">
        <f>BX62</f>
        <v>94</v>
      </c>
      <c r="CA62" s="130">
        <f>AM62</f>
        <v>73</v>
      </c>
      <c r="CB62" s="130">
        <f>AE62</f>
        <v>2032</v>
      </c>
      <c r="CC62" s="130">
        <f>CB62</f>
        <v>2032</v>
      </c>
      <c r="CD62" s="130">
        <f>CB62</f>
        <v>2032</v>
      </c>
      <c r="CE62" s="130">
        <f>AH62</f>
        <v>151</v>
      </c>
      <c r="CF62" s="130">
        <f>CE62</f>
        <v>151</v>
      </c>
      <c r="CG62" s="130">
        <f>CE62</f>
        <v>151</v>
      </c>
      <c r="CH62" s="130">
        <f>IFERROR(AV62+AY62+BB62+BE62+BH62+BK62+BN62+BQ62+BT62,0)</f>
        <v>1879</v>
      </c>
      <c r="CI62" s="130">
        <f>IFERROR(AW62+AZ62+BC62+BF62+BI62+BL62+BO62+BR62+BU62,0)</f>
        <v>1840</v>
      </c>
      <c r="CJ62" s="130">
        <f>IFERROR(AX62+BA62+BD62+BG62+BJ62+BM62+BP62+BS62+BV62,0)</f>
        <v>1840</v>
      </c>
      <c r="CK62" s="135">
        <v>103</v>
      </c>
      <c r="CL62" s="135">
        <v>3915</v>
      </c>
      <c r="CM62" s="135">
        <v>101</v>
      </c>
      <c r="CN62" s="135">
        <v>3916</v>
      </c>
      <c r="CO62" s="135">
        <v>1043</v>
      </c>
      <c r="CP62" s="135">
        <v>70592</v>
      </c>
      <c r="CQ62" s="135">
        <v>9007</v>
      </c>
      <c r="CR62" s="135">
        <v>17281</v>
      </c>
      <c r="CS62" s="135">
        <v>40748</v>
      </c>
      <c r="CT62" s="135">
        <v>42689</v>
      </c>
      <c r="CU62" s="139">
        <v>3745</v>
      </c>
      <c r="CV62" s="140">
        <v>7255</v>
      </c>
      <c r="CW62" s="135">
        <f>ROUND(IFERROR(D62/BW62,0)*100,0)</f>
        <v>100</v>
      </c>
      <c r="CX62" s="130">
        <f>IF(CW62=100,10,-50)</f>
        <v>10</v>
      </c>
      <c r="CY62" s="135">
        <f>ROUND(IFERROR(E62/BZ62,0)*100,0)</f>
        <v>100</v>
      </c>
      <c r="CZ62" s="130" t="str">
        <f>IF((CY62=100),"30",IF(AND(CY62&lt;=99,CY62&gt;90),"20",IF(AND(CY62&lt;=90,CY62&gt;80),"10","-30")))</f>
        <v>30</v>
      </c>
      <c r="DA62" s="135">
        <f>ROUND(IFERROR(F62/(CD62+CG62),0)*100,0)</f>
        <v>100</v>
      </c>
      <c r="DB62" s="130" t="str">
        <f>IF(AND(DA62&lt;=100,DA62&gt;90),"30",IF(AND(DA62&lt;=90,DA62&gt;80),"20",IF(AND(DA62&lt;=80,DA62&gt;70),"15",IF(AND(DA62&lt;=70,DA62&gt;60),"10",IF(AND(DA62&lt;=60,DA62&gt;50),"5","0")))))</f>
        <v>30</v>
      </c>
      <c r="DC62" s="135">
        <f>ROUND(IFERROR(G62/CJ62,0)*100,0)</f>
        <v>55</v>
      </c>
      <c r="DD62" s="135" t="str">
        <f>IF(AND(DC62&lt;=100,DC62&gt;60),"30",IF(AND(DC62&lt;=60,DC62&gt;40),"20",IF(AND(DC62&lt;=40,DC62&gt;30),"15",IF(AND(DC62&lt;=30,DC62&gt;20),"10",IF(AND(DC62&lt;=20,DC62&gt;10),"5",IF(DC62=0,-30,0))))))</f>
        <v>20</v>
      </c>
      <c r="DE62" s="135">
        <f>ROUND(IFERROR(CK62/CL62*100,0),0)</f>
        <v>3</v>
      </c>
      <c r="DF62" s="130" t="str">
        <f>IF(AND(DE62&lt;=100,DE62&gt;60),"20",IF(AND(DE62&lt;=60,DE62&gt;40),"15",IF(AND(DE62&lt;=40,DE62&gt;20),"10",IF(AND(DE62&lt;=20,DE62&gt;10),"5","0"))))</f>
        <v>0</v>
      </c>
      <c r="DG62" s="135">
        <f>ROUND(IFERROR(CM62/CN62*100,0),0)</f>
        <v>3</v>
      </c>
      <c r="DH62" s="130" t="str">
        <f>IF(AND(DG62&lt;=100,DG62&gt;60),"20",IF(AND(DG62&lt;=60,DG62&gt;40),"15",IF(AND(DG62&lt;=40,DG62&gt;20),"10",IF(AND(DG62&lt;=20,DG62&gt;10),"5","0"))))</f>
        <v>0</v>
      </c>
      <c r="DI62" s="135">
        <f>ROUND(IFERROR(CO62/CP62*100,0),0)</f>
        <v>1</v>
      </c>
      <c r="DJ62" s="130" t="str">
        <f>IF(AND(DI62&lt;=100,DI62&gt;60),"20",IF(AND(DI62&lt;=60,DI62&gt;40),"15",IF(AND(DI62&lt;=40,DI62&gt;20),"10",IF(AND(DI62&lt;=20,DI62&gt;10),"5","0"))))</f>
        <v>0</v>
      </c>
      <c r="DK62" s="135">
        <f>ROUND(IFERROR(CQ62/(CQ62+CR62)*100,0),0)</f>
        <v>34</v>
      </c>
      <c r="DL62" s="130" t="str">
        <f>IF(AND(DK62&lt;=100,DK62&gt;60),"20",IF(AND(DK62&lt;=60,DK62&gt;40),"15",IF(AND(DK62&lt;=40,DK62&gt;20),"10",IF(AND(DK62&lt;=20,DK62&gt;10),"5","0"))))</f>
        <v>10</v>
      </c>
      <c r="DM62" s="135">
        <f>ROUND(IFERROR(I62/(BW62+BY62+CC62+CF62+CI62),0)*100,0)</f>
        <v>56</v>
      </c>
      <c r="DN62" s="130" t="str">
        <f>IF(AND(DM62&lt;=100,DM62&gt;80),"50",IF(AND(DM62&lt;=80,DM62&gt;60),"40",IF(AND(DM62&lt;=60,DM62&gt;40),"30",IF(AND(DM62&lt;=40,DM62&gt;20),"20",IF(AND(DM62&lt;=20,DM62&gt;10),"10",IF(AND(DM62&lt;=10,DM62&gt;=5),"5","0"))))))</f>
        <v>30</v>
      </c>
      <c r="DO62" s="135">
        <f>ROUND(IFERROR(CS62/CT62,0)*100,0)</f>
        <v>95</v>
      </c>
      <c r="DP62" s="130" t="str">
        <f>IF(AND(DO62&lt;=100,DO62&gt;80),"30",IF(AND(DO62&lt;=80,DO62&gt;60),"20",IF(AND(DO62&lt;=60,DO62&gt;50),"15",IF(AND(DO62&lt;=50,DO62&gt;40),"10","0"))))</f>
        <v>30</v>
      </c>
      <c r="DQ62" s="130">
        <f>ROUND(IFERROR(CU62/CV62,0)*100,0)</f>
        <v>52</v>
      </c>
      <c r="DR62" s="130" t="str">
        <f>IF(AND(DQ62&lt;=100,DQ62&gt;80),"30",IF(AND(DQ62&lt;=80,DQ62&gt;60),"20",IF(AND(DQ62&lt;=60,DQ62&gt;40),"15",IF(AND(DQ62&lt;=40,DQ62&gt;20),"10","0"))))</f>
        <v>15</v>
      </c>
      <c r="DS62" s="130">
        <f>CX62+CZ62+DB62+DD62+DF62+DH62+DJ62+DL62+DN62+DP62+DR62</f>
        <v>175</v>
      </c>
      <c r="DT62" s="130">
        <v>46011</v>
      </c>
      <c r="DU62" s="130">
        <v>0</v>
      </c>
      <c r="DV62" s="130">
        <v>522439</v>
      </c>
      <c r="DW62" s="130">
        <v>0</v>
      </c>
      <c r="DX62" s="130">
        <v>223</v>
      </c>
      <c r="DY62" s="130">
        <f>ROUND(IFERROR((DT62+DU62+DX62)/(DV62+DT62+DW62),0)*100,0)</f>
        <v>8</v>
      </c>
      <c r="DZ62" s="130" t="str">
        <f>IF(AND(DY62&lt;=100,DY62&gt;90),"50",IF(AND(DY62&lt;=90,DY62&gt;80),"45",IF(AND(DY62&lt;=80,DY62&gt;70),"40",IF(AND(DY62&lt;=70,DY62&gt;60),"35",IF(AND(DY62&lt;=60,DY62&gt;50),"30",IF(AND(DY62&lt;=50,DY62&gt;40),"25",IF(AND(DY62&lt;=40,DY62&gt;30),"20",IF(AND(DY62&lt;=30,DY62&gt;20),"15",IF(AND(DY62&lt;=20,DY62&gt;10),"10",IF(AND(DY62&lt;=10,DY62&gt;5),"5","0"))))))))))</f>
        <v>5</v>
      </c>
      <c r="EA62" s="130">
        <v>100</v>
      </c>
      <c r="EB62" s="130" t="str">
        <f>IF(EA62=100,"20","0")</f>
        <v>20</v>
      </c>
      <c r="EC62" s="130">
        <f>ROUND(IFERROR(DX62/DV62,0)*100,0)</f>
        <v>0</v>
      </c>
      <c r="ED62" s="130" t="str">
        <f>IF(AND(EC62&lt;=100,EC62&gt;80),"20",IF(AND(EC62&lt;=80,EC62&gt;60),"15",IF(AND(EC62&lt;=60,EC62&gt;40),"10","0")))</f>
        <v>0</v>
      </c>
      <c r="EE62" s="130">
        <f>DZ62+EB62+ED62</f>
        <v>25</v>
      </c>
      <c r="EF62" s="130">
        <f>EE62+DS62</f>
        <v>200</v>
      </c>
      <c r="EG62" s="142">
        <v>268546</v>
      </c>
      <c r="EH62" s="146">
        <v>3549132</v>
      </c>
      <c r="EI62" s="141">
        <f>ROUND(EG62/EH62*100000,0)</f>
        <v>7567</v>
      </c>
      <c r="EJ62" s="141" t="str">
        <f>IF(AND(EI62&gt;=4001,EI62&gt;=4001),"30",IF(AND(EI62&lt;=4000,EI62&gt;=3001),"20",IF(AND(EI62&lt;=3000,EI62&gt;=2001),"10",IF(AND(EI62&lt;=2000,EI62&gt;=1001),"5",IF(AND(EI62&lt;=1000,EI62&gt;=0),"0")))))</f>
        <v>30</v>
      </c>
      <c r="EK62" s="145">
        <v>3</v>
      </c>
      <c r="EL62" s="135" t="str">
        <f>IF(AND(EK62&gt;=5,EK62&gt;=5),"30",IF(AND(EK62&lt;=4,EK62&gt;=3),"20",IF(AND(EK62&lt;=2,EK62&gt;=1),"10",IF(AND(EK62=0,EK62=0),"0"))))</f>
        <v>20</v>
      </c>
      <c r="EM62" s="138">
        <v>52</v>
      </c>
      <c r="EN62" s="135">
        <f>IFERROR(ROUND(EM62/BZ62*100,0),0)</f>
        <v>55</v>
      </c>
      <c r="EO62" s="135" t="str">
        <f>IF(AND(EN62&lt;=100, EN62&gt;80),"30",IF(AND(EN62&lt;=80, EN62&gt;60),"20",IF(AND(EN62&lt;=60, EN62&gt;40),"15",IF(AND(EN62&lt;=40, EN62&gt;20),"10",IF(AND(EN62&lt;=20, EN62&gt;5),"5",IF(AND(EN62&lt;=5, EN62&gt;=0),"0"))))))</f>
        <v>15</v>
      </c>
      <c r="EP62" s="142">
        <v>38</v>
      </c>
      <c r="EQ62" s="135">
        <f>IFERROR(ROUND(EP62/BW62*100,0),0)</f>
        <v>100</v>
      </c>
      <c r="ER62" s="135">
        <f>IF(EQ62=100,10,-50)</f>
        <v>10</v>
      </c>
      <c r="ES62" s="142">
        <v>81</v>
      </c>
      <c r="ET62" s="135">
        <f>IFERROR(ROUND(ES62/BZ62*100,0),0)</f>
        <v>86</v>
      </c>
      <c r="EU62" s="135" t="str">
        <f>IF(AND(ET62&lt;=100,ET62&gt;90),"50",IF(AND(ET62&lt;=90,ET62&gt;80),"45",IF(AND(ET62&lt;=80,ET62&gt;70),"40",IF(AND(ET62&lt;=70,ET62&gt;60),"35",IF(AND(ET62&lt;=60,ET62&gt;50),"30",IF(AND(ET62&lt;=50,ET62&gt;40),"25",IF(AND(ET62&lt;=40,ET62&gt;30),"20",IF(AND(ET62&lt;=30,ET62&gt;20),"15",IF(AND(ET62&lt;=20,ET62&gt;10),"10",IF(AND(ET62&lt;=10,ET62&gt;5),"5",IF(AND(ET62&lt;=5,ET62&gt;0),"1",IF(AND(ET62&lt;=0,ET62&lt;0),"0"))))))))))))</f>
        <v>45</v>
      </c>
      <c r="EV62" s="142">
        <v>106</v>
      </c>
      <c r="EW62" s="135">
        <f>IFERROR(ROUND(EV62/(BW62+BY62)*100,0),0)</f>
        <v>80</v>
      </c>
      <c r="EX62" s="135" t="str">
        <f>IF(AND(EW62&lt;=100,EW62&gt;90),"50",IF(AND(EW62&lt;=90,EW62&gt;80),"45",IF(AND(EW62&lt;=80,EW62&gt;70),"40",IF(AND(EW62&lt;=70,EW62&gt;60),"35",IF(AND(EW62&lt;=60,EW62&gt;50),"30",IF(AND(EW62&lt;=50,EW62&gt;40),"25",IF(AND(EW62&lt;=40,EW62&gt;30),"20",IF(AND(EW62&lt;=30,EW62&gt;20),"15",IF(AND(EW62&lt;=20,EW62&gt;10),"10",IF(AND(EW62&lt;=10,EW62&gt;5),"5",IF(AND(EW62&lt;5,EW62&gt;0),"0")))))))))))</f>
        <v>40</v>
      </c>
      <c r="EY62" s="142">
        <v>0</v>
      </c>
      <c r="EZ62" s="130" t="str">
        <f>IF(AND(EY62&gt;=5,EY62&gt;=5),"30",IF(AND(EY62&lt;=4,EY62&gt;1),"20",IF(AND(EY62&lt;=1,EY62&gt;0),"10",IF(AND(EY62=0,EY62=0),"0"))))</f>
        <v>0</v>
      </c>
      <c r="FA62" s="142">
        <v>100</v>
      </c>
      <c r="FB62" s="130" t="str">
        <f>IF(AND(FA62&lt;=100,FA62&gt;80),"30",IF(AND(FA62&lt;=80,FA62&gt;60),"20",IF(AND(FA62&lt;=60,FA62&gt;40),"15",IF(AND(FA62&lt;=40,FA62&gt;20),"10",IF(AND(FA62&lt;=20,FA62&gt;=0),"0")))))</f>
        <v>30</v>
      </c>
      <c r="FC62" s="142">
        <v>15</v>
      </c>
      <c r="FD62" s="130" t="str">
        <f>IF(AND(FC62&lt;=100,FC62&gt;80),"30",IF(AND(FC62&lt;=80,FC62&gt;60),"20",IF(AND(FC62&lt;=60,FC62&gt;40),"15",IF(AND(FC62&lt;=40,FC62&gt;20),"10",IF(AND(FC62&lt;=20,FC62&gt;5),"5",IF(AND(FC62&lt;=5,FC62&gt;=0),"0"))))))</f>
        <v>5</v>
      </c>
      <c r="FE62" s="130">
        <f>EJ62+EL62+EO62</f>
        <v>65</v>
      </c>
      <c r="FF62" s="130">
        <f>ER62+EU62+EX62+EZ62+FB62+FD62</f>
        <v>130</v>
      </c>
      <c r="FG62" s="130">
        <f>FF62+FE62</f>
        <v>195</v>
      </c>
      <c r="FH62" s="143">
        <f>EF62+FG62</f>
        <v>395</v>
      </c>
      <c r="FI62" s="90"/>
      <c r="FJ62" s="86"/>
    </row>
    <row r="63" spans="1:166" ht="15.6" customHeight="1" x14ac:dyDescent="0.3">
      <c r="A63" s="43">
        <v>60</v>
      </c>
      <c r="B63" s="43" t="s">
        <v>130</v>
      </c>
      <c r="C63" s="87" t="s">
        <v>297</v>
      </c>
      <c r="D63" s="130">
        <v>34</v>
      </c>
      <c r="E63" s="130">
        <v>10</v>
      </c>
      <c r="F63" s="130">
        <v>149</v>
      </c>
      <c r="G63" s="131">
        <v>52</v>
      </c>
      <c r="H63" s="131">
        <v>59</v>
      </c>
      <c r="I63" s="130">
        <v>251</v>
      </c>
      <c r="J63" s="131">
        <v>32</v>
      </c>
      <c r="K63" s="131">
        <v>10</v>
      </c>
      <c r="L63" s="131">
        <v>66</v>
      </c>
      <c r="M63" s="131">
        <v>79</v>
      </c>
      <c r="N63" s="131">
        <v>97</v>
      </c>
      <c r="O63" s="131">
        <v>12</v>
      </c>
      <c r="P63" s="132" t="s">
        <v>298</v>
      </c>
      <c r="Q63" s="133">
        <v>33</v>
      </c>
      <c r="R63" s="133">
        <v>10</v>
      </c>
      <c r="S63" s="133">
        <v>0</v>
      </c>
      <c r="T63" s="133">
        <v>0</v>
      </c>
      <c r="U63" s="133">
        <v>165</v>
      </c>
      <c r="V63" s="133">
        <v>19</v>
      </c>
      <c r="W63" s="133">
        <v>52</v>
      </c>
      <c r="X63" s="144" t="s">
        <v>401</v>
      </c>
      <c r="Y63" s="144">
        <v>34</v>
      </c>
      <c r="Z63" s="144"/>
      <c r="AA63" s="144"/>
      <c r="AB63" s="144"/>
      <c r="AC63" s="144"/>
      <c r="AD63" s="144"/>
      <c r="AE63" s="144">
        <v>135</v>
      </c>
      <c r="AF63" s="144">
        <v>132</v>
      </c>
      <c r="AG63" s="144">
        <v>132</v>
      </c>
      <c r="AH63" s="144">
        <v>48</v>
      </c>
      <c r="AI63" s="144">
        <v>17</v>
      </c>
      <c r="AJ63" s="144">
        <v>17</v>
      </c>
      <c r="AK63" s="144"/>
      <c r="AL63" s="135">
        <v>10</v>
      </c>
      <c r="AM63" s="135">
        <v>10</v>
      </c>
      <c r="AN63" s="135">
        <v>0</v>
      </c>
      <c r="AO63" s="135">
        <f>AP63+AQ63</f>
        <v>123</v>
      </c>
      <c r="AP63" s="135">
        <v>61</v>
      </c>
      <c r="AQ63" s="135">
        <v>62</v>
      </c>
      <c r="AR63" s="135">
        <v>59</v>
      </c>
      <c r="AS63" s="135">
        <v>10</v>
      </c>
      <c r="AT63" s="135">
        <v>49</v>
      </c>
      <c r="AU63" s="136" t="s">
        <v>402</v>
      </c>
      <c r="AV63" s="135">
        <v>9</v>
      </c>
      <c r="AW63" s="135">
        <v>9</v>
      </c>
      <c r="AX63" s="135">
        <v>9</v>
      </c>
      <c r="AY63" s="135">
        <v>27</v>
      </c>
      <c r="AZ63" s="135">
        <v>27</v>
      </c>
      <c r="BA63" s="135">
        <v>27</v>
      </c>
      <c r="BB63" s="135">
        <v>7</v>
      </c>
      <c r="BC63" s="135">
        <v>7</v>
      </c>
      <c r="BD63" s="135">
        <v>7</v>
      </c>
      <c r="BE63" s="135">
        <v>1</v>
      </c>
      <c r="BF63" s="135">
        <v>1</v>
      </c>
      <c r="BG63" s="135">
        <v>1</v>
      </c>
      <c r="BH63" s="135">
        <v>1</v>
      </c>
      <c r="BI63" s="135">
        <v>1</v>
      </c>
      <c r="BJ63" s="135">
        <v>1</v>
      </c>
      <c r="BK63" s="135">
        <v>10</v>
      </c>
      <c r="BL63" s="135">
        <v>10</v>
      </c>
      <c r="BM63" s="135">
        <v>10</v>
      </c>
      <c r="BN63" s="135">
        <v>4</v>
      </c>
      <c r="BO63" s="135">
        <v>4</v>
      </c>
      <c r="BP63" s="135">
        <v>4</v>
      </c>
      <c r="BQ63" s="142">
        <v>1</v>
      </c>
      <c r="BR63" s="145">
        <v>1</v>
      </c>
      <c r="BS63" s="145">
        <v>1</v>
      </c>
      <c r="BT63" s="145">
        <v>1</v>
      </c>
      <c r="BU63" s="145">
        <v>1</v>
      </c>
      <c r="BV63" s="145">
        <v>1</v>
      </c>
      <c r="BW63" s="130">
        <f>Y63</f>
        <v>34</v>
      </c>
      <c r="BX63" s="130">
        <f>AL63</f>
        <v>10</v>
      </c>
      <c r="BY63" s="130">
        <f>BX63</f>
        <v>10</v>
      </c>
      <c r="BZ63" s="130">
        <f>BX63</f>
        <v>10</v>
      </c>
      <c r="CA63" s="130">
        <f>AM63</f>
        <v>10</v>
      </c>
      <c r="CB63" s="130">
        <f>AE63</f>
        <v>135</v>
      </c>
      <c r="CC63" s="130">
        <f>AF63</f>
        <v>132</v>
      </c>
      <c r="CD63" s="130">
        <f>AG63</f>
        <v>132</v>
      </c>
      <c r="CE63" s="130">
        <f>AH63</f>
        <v>48</v>
      </c>
      <c r="CF63" s="130">
        <f>AI63</f>
        <v>17</v>
      </c>
      <c r="CG63" s="130">
        <f>AJ63</f>
        <v>17</v>
      </c>
      <c r="CH63" s="130">
        <f>IFERROR(AV63+AY63+BB63+BE63+BH63+BK63+BN63+BQ63+BT63,0)</f>
        <v>61</v>
      </c>
      <c r="CI63" s="130">
        <f>IFERROR(AW63+AZ63+BC63+BF63+BI63+BL63+BO63+BR63+BU63,0)</f>
        <v>61</v>
      </c>
      <c r="CJ63" s="130">
        <f>IFERROR(AX63+BA63+BD63+BG63+BJ63+BM63+BP63+BS63+BV63,0)</f>
        <v>61</v>
      </c>
      <c r="CK63" s="135">
        <v>266</v>
      </c>
      <c r="CL63" s="135">
        <v>268</v>
      </c>
      <c r="CM63" s="135">
        <v>269</v>
      </c>
      <c r="CN63" s="135">
        <v>269</v>
      </c>
      <c r="CO63" s="135">
        <v>2159</v>
      </c>
      <c r="CP63" s="135">
        <v>35682</v>
      </c>
      <c r="CQ63" s="135">
        <v>8308</v>
      </c>
      <c r="CR63" s="135">
        <v>3630</v>
      </c>
      <c r="CS63" s="135">
        <v>17481</v>
      </c>
      <c r="CT63" s="135">
        <v>18854</v>
      </c>
      <c r="CU63" s="139">
        <v>2050</v>
      </c>
      <c r="CV63" s="140">
        <v>3752</v>
      </c>
      <c r="CW63" s="135">
        <f>ROUND(IFERROR(D63/BW63,0)*100,0)</f>
        <v>100</v>
      </c>
      <c r="CX63" s="130">
        <f>IF(CW63=100,10,-50)</f>
        <v>10</v>
      </c>
      <c r="CY63" s="135">
        <f>ROUND(IFERROR(E63/BZ63,0)*100,0)</f>
        <v>100</v>
      </c>
      <c r="CZ63" s="130" t="str">
        <f>IF((CY63=100),"30",IF(AND(CY63&lt;=99,CY63&gt;90),"20",IF(AND(CY63&lt;=90,CY63&gt;80),"10","-30")))</f>
        <v>30</v>
      </c>
      <c r="DA63" s="135">
        <f>ROUND(IFERROR(F63/(CD63+CG63),0)*100,0)</f>
        <v>100</v>
      </c>
      <c r="DB63" s="130" t="str">
        <f>IF(AND(DA63&lt;=100,DA63&gt;90),"30",IF(AND(DA63&lt;=90,DA63&gt;80),"20",IF(AND(DA63&lt;=80,DA63&gt;70),"15",IF(AND(DA63&lt;=70,DA63&gt;60),"10",IF(AND(DA63&lt;=60,DA63&gt;50),"5","0")))))</f>
        <v>30</v>
      </c>
      <c r="DC63" s="135">
        <f>ROUND(IFERROR(G63/CJ63,0)*100,0)</f>
        <v>85</v>
      </c>
      <c r="DD63" s="135" t="str">
        <f>IF(AND(DC63&lt;=100,DC63&gt;60),"30",IF(AND(DC63&lt;=60,DC63&gt;40),"20",IF(AND(DC63&lt;=40,DC63&gt;30),"15",IF(AND(DC63&lt;=30,DC63&gt;20),"10",IF(AND(DC63&lt;=20,DC63&gt;10),"5",IF(DC63=0,-30,0))))))</f>
        <v>30</v>
      </c>
      <c r="DE63" s="135">
        <f>ROUND(IFERROR(CK63/CL63*100,0),0)</f>
        <v>99</v>
      </c>
      <c r="DF63" s="130" t="str">
        <f>IF(AND(DE63&lt;=100,DE63&gt;60),"20",IF(AND(DE63&lt;=60,DE63&gt;40),"15",IF(AND(DE63&lt;=40,DE63&gt;20),"10",IF(AND(DE63&lt;=20,DE63&gt;10),"5","0"))))</f>
        <v>20</v>
      </c>
      <c r="DG63" s="135">
        <f>ROUND(IFERROR(CM63/CN63*100,0),0)</f>
        <v>100</v>
      </c>
      <c r="DH63" s="130" t="str">
        <f>IF(AND(DG63&lt;=100,DG63&gt;60),"20",IF(AND(DG63&lt;=60,DG63&gt;40),"15",IF(AND(DG63&lt;=40,DG63&gt;20),"10",IF(AND(DG63&lt;=20,DG63&gt;10),"5","0"))))</f>
        <v>20</v>
      </c>
      <c r="DI63" s="135">
        <f>ROUND(IFERROR(CO63/CP63*100,0),0)</f>
        <v>6</v>
      </c>
      <c r="DJ63" s="130" t="str">
        <f>IF(AND(DI63&lt;=100,DI63&gt;60),"20",IF(AND(DI63&lt;=60,DI63&gt;40),"15",IF(AND(DI63&lt;=40,DI63&gt;20),"10",IF(AND(DI63&lt;=20,DI63&gt;10),"5","0"))))</f>
        <v>0</v>
      </c>
      <c r="DK63" s="135">
        <f>ROUND(IFERROR(CQ63/(CQ63+CR63)*100,0),0)</f>
        <v>70</v>
      </c>
      <c r="DL63" s="130" t="str">
        <f>IF(AND(DK63&lt;=100,DK63&gt;60),"20",IF(AND(DK63&lt;=60,DK63&gt;40),"15",IF(AND(DK63&lt;=40,DK63&gt;20),"10",IF(AND(DK63&lt;=20,DK63&gt;10),"5","0"))))</f>
        <v>20</v>
      </c>
      <c r="DM63" s="135">
        <f>ROUND(IFERROR(I63/(BW63+BY63+CC63+CF63+CI63),0)*100,0)</f>
        <v>99</v>
      </c>
      <c r="DN63" s="130" t="str">
        <f>IF(AND(DM63&lt;=100,DM63&gt;80),"50",IF(AND(DM63&lt;=80,DM63&gt;60),"40",IF(AND(DM63&lt;=60,DM63&gt;40),"30",IF(AND(DM63&lt;=40,DM63&gt;20),"20",IF(AND(DM63&lt;=20,DM63&gt;10),"10",IF(AND(DM63&lt;=10,DM63&gt;=5),"5","0"))))))</f>
        <v>50</v>
      </c>
      <c r="DO63" s="135">
        <f>ROUND(IFERROR(CS63/CT63,0)*100,0)</f>
        <v>93</v>
      </c>
      <c r="DP63" s="130" t="str">
        <f>IF(AND(DO63&lt;=100,DO63&gt;80),"30",IF(AND(DO63&lt;=80,DO63&gt;60),"20",IF(AND(DO63&lt;=60,DO63&gt;50),"15",IF(AND(DO63&lt;=50,DO63&gt;40),"10","0"))))</f>
        <v>30</v>
      </c>
      <c r="DQ63" s="130">
        <f>ROUND(IFERROR(CU63/CV63,0)*100,0)</f>
        <v>55</v>
      </c>
      <c r="DR63" s="130" t="str">
        <f>IF(AND(DQ63&lt;=100,DQ63&gt;80),"30",IF(AND(DQ63&lt;=80,DQ63&gt;60),"20",IF(AND(DQ63&lt;=60,DQ63&gt;40),"15",IF(AND(DQ63&lt;=40,DQ63&gt;20),"10","0"))))</f>
        <v>15</v>
      </c>
      <c r="DS63" s="130">
        <f>CX63+CZ63+DB63+DD63+DF63+DH63+DJ63+DL63+DN63+DP63+DR63</f>
        <v>255</v>
      </c>
      <c r="DT63" s="130">
        <v>19273</v>
      </c>
      <c r="DU63" s="130">
        <v>0</v>
      </c>
      <c r="DV63" s="130">
        <v>54248</v>
      </c>
      <c r="DW63" s="130">
        <v>12874</v>
      </c>
      <c r="DX63" s="130">
        <v>0</v>
      </c>
      <c r="DY63" s="130">
        <f>ROUND(IFERROR((DT63+DU63+DX63)/(DV63+DT63+DW63),0)*100,0)</f>
        <v>22</v>
      </c>
      <c r="DZ63" s="130" t="str">
        <f>IF(AND(DY63&lt;=100,DY63&gt;90),"50",IF(AND(DY63&lt;=90,DY63&gt;80),"45",IF(AND(DY63&lt;=80,DY63&gt;70),"40",IF(AND(DY63&lt;=70,DY63&gt;60),"35",IF(AND(DY63&lt;=60,DY63&gt;50),"30",IF(AND(DY63&lt;=50,DY63&gt;40),"25",IF(AND(DY63&lt;=40,DY63&gt;30),"20",IF(AND(DY63&lt;=30,DY63&gt;20),"15",IF(AND(DY63&lt;=20,DY63&gt;10),"10",IF(AND(DY63&lt;=10,DY63&gt;5),"5","0"))))))))))</f>
        <v>15</v>
      </c>
      <c r="EA63" s="130">
        <f>ROUND(IFERROR(DU63/DW63,0)*100,0)</f>
        <v>0</v>
      </c>
      <c r="EB63" s="130" t="str">
        <f>IF(EA63=100,"20","0")</f>
        <v>0</v>
      </c>
      <c r="EC63" s="130">
        <f>ROUND(IFERROR(DX63/DV63,0)*100,0)</f>
        <v>0</v>
      </c>
      <c r="ED63" s="130" t="str">
        <f>IF(AND(EC63&lt;=100,EC63&gt;80),"20",IF(AND(EC63&lt;=80,EC63&gt;60),"15",IF(AND(EC63&lt;=60,EC63&gt;40),"10","0")))</f>
        <v>0</v>
      </c>
      <c r="EE63" s="130">
        <f>DZ63+EB63+ED63</f>
        <v>15</v>
      </c>
      <c r="EF63" s="130">
        <f>EE63+DS63</f>
        <v>270</v>
      </c>
      <c r="EG63" s="142">
        <v>23829</v>
      </c>
      <c r="EH63" s="146">
        <v>379433</v>
      </c>
      <c r="EI63" s="141">
        <f>ROUND(EG63/EH63*100000,0)</f>
        <v>6280</v>
      </c>
      <c r="EJ63" s="141" t="str">
        <f>IF(AND(EI63&gt;=4001,EI63&gt;=4001),"30",IF(AND(EI63&lt;=4000,EI63&gt;=3001),"20",IF(AND(EI63&lt;=3000,EI63&gt;=2001),"10",IF(AND(EI63&lt;=2000,EI63&gt;=1001),"5",IF(AND(EI63&lt;=1000,EI63&gt;=0),"0")))))</f>
        <v>30</v>
      </c>
      <c r="EK63" s="145">
        <v>14</v>
      </c>
      <c r="EL63" s="135" t="str">
        <f>IF(AND(EK63&gt;=5,EK63&gt;=5),"30",IF(AND(EK63&lt;=4,EK63&gt;=3),"20",IF(AND(EK63&lt;=2,EK63&gt;=1),"10",IF(AND(EK63=0,EK63=0),"0"))))</f>
        <v>30</v>
      </c>
      <c r="EM63" s="138">
        <v>3</v>
      </c>
      <c r="EN63" s="135">
        <f>IFERROR(ROUND(EM63/BZ63*100,0),0)</f>
        <v>30</v>
      </c>
      <c r="EO63" s="135" t="str">
        <f>IF(AND(EN63&lt;=100, EN63&gt;80),"30",IF(AND(EN63&lt;=80, EN63&gt;60),"20",IF(AND(EN63&lt;=60, EN63&gt;40),"15",IF(AND(EN63&lt;=40, EN63&gt;20),"10",IF(AND(EN63&lt;=20, EN63&gt;5),"5",IF(AND(EN63&lt;=5, EN63&gt;=0),"0"))))))</f>
        <v>10</v>
      </c>
      <c r="EP63" s="142">
        <v>34</v>
      </c>
      <c r="EQ63" s="135">
        <f>IFERROR(ROUND(EP63/BW63*100,0),0)</f>
        <v>100</v>
      </c>
      <c r="ER63" s="135">
        <f>IF(EQ63=100,10,-50)</f>
        <v>10</v>
      </c>
      <c r="ES63" s="142">
        <v>10</v>
      </c>
      <c r="ET63" s="135">
        <f>IFERROR(ROUND(ES63/BZ63*100,0),0)</f>
        <v>100</v>
      </c>
      <c r="EU63" s="135" t="str">
        <f>IF(AND(ET63&lt;=100,ET63&gt;90),"50",IF(AND(ET63&lt;=90,ET63&gt;80),"45",IF(AND(ET63&lt;=80,ET63&gt;70),"40",IF(AND(ET63&lt;=70,ET63&gt;60),"35",IF(AND(ET63&lt;=60,ET63&gt;50),"30",IF(AND(ET63&lt;=50,ET63&gt;40),"25",IF(AND(ET63&lt;=40,ET63&gt;30),"20",IF(AND(ET63&lt;=30,ET63&gt;20),"15",IF(AND(ET63&lt;=20,ET63&gt;10),"10",IF(AND(ET63&lt;=10,ET63&gt;5),"5",IF(AND(ET63&lt;=5,ET63&gt;0),"1",IF(AND(ET63&lt;=0,ET63&lt;0),"0"))))))))))))</f>
        <v>50</v>
      </c>
      <c r="EV63" s="142">
        <v>44</v>
      </c>
      <c r="EW63" s="135">
        <f>IFERROR(ROUND(EV63/(BW63+BY63)*100,0),0)</f>
        <v>100</v>
      </c>
      <c r="EX63" s="135" t="str">
        <f>IF(AND(EW63&lt;=100,EW63&gt;90),"50",IF(AND(EW63&lt;=90,EW63&gt;80),"45",IF(AND(EW63&lt;=80,EW63&gt;70),"40",IF(AND(EW63&lt;=70,EW63&gt;60),"35",IF(AND(EW63&lt;=60,EW63&gt;50),"30",IF(AND(EW63&lt;=50,EW63&gt;40),"25",IF(AND(EW63&lt;=40,EW63&gt;30),"20",IF(AND(EW63&lt;=30,EW63&gt;20),"15",IF(AND(EW63&lt;=20,EW63&gt;10),"10",IF(AND(EW63&lt;=10,EW63&gt;5),"5",IF(AND(EW63&lt;5,EW63&gt;0),"0")))))))))))</f>
        <v>50</v>
      </c>
      <c r="EY63" s="142">
        <v>0</v>
      </c>
      <c r="EZ63" s="130" t="str">
        <f>IF(AND(EY63&gt;=5,EY63&gt;=5),"30",IF(AND(EY63&lt;=4,EY63&gt;1),"20",IF(AND(EY63&lt;=1,EY63&gt;0),"10",IF(AND(EY63=0,EY63=0),"0"))))</f>
        <v>0</v>
      </c>
      <c r="FA63" s="142">
        <v>0</v>
      </c>
      <c r="FB63" s="130" t="str">
        <f>IF(AND(FA63&lt;=100,FA63&gt;80),"30",IF(AND(FA63&lt;=80,FA63&gt;60),"20",IF(AND(FA63&lt;=60,FA63&gt;40),"15",IF(AND(FA63&lt;=40,FA63&gt;20),"10",IF(AND(FA63&lt;=20,FA63&gt;=0),"0")))))</f>
        <v>0</v>
      </c>
      <c r="FC63" s="142">
        <v>14</v>
      </c>
      <c r="FD63" s="130" t="str">
        <f>IF(AND(FC63&lt;=100,FC63&gt;80),"30",IF(AND(FC63&lt;=80,FC63&gt;60),"20",IF(AND(FC63&lt;=60,FC63&gt;40),"15",IF(AND(FC63&lt;=40,FC63&gt;20),"10",IF(AND(FC63&lt;=20,FC63&gt;5),"5",IF(AND(FC63&lt;=5,FC63&gt;=0),"0"))))))</f>
        <v>5</v>
      </c>
      <c r="FE63" s="130">
        <f>EJ63+EL63+EO63</f>
        <v>70</v>
      </c>
      <c r="FF63" s="130">
        <f>ER63+EU63+EX63+EZ63+FB63+FD63</f>
        <v>115</v>
      </c>
      <c r="FG63" s="130">
        <f>FF63+FE63</f>
        <v>185</v>
      </c>
      <c r="FH63" s="143">
        <f>EF63+FG63</f>
        <v>455</v>
      </c>
      <c r="FI63" s="90"/>
      <c r="FJ63" s="86"/>
    </row>
    <row r="64" spans="1:166" ht="15.6" customHeight="1" x14ac:dyDescent="0.3">
      <c r="A64" s="43">
        <v>61</v>
      </c>
      <c r="B64" s="43" t="s">
        <v>161</v>
      </c>
      <c r="C64" s="87" t="s">
        <v>299</v>
      </c>
      <c r="D64" s="130">
        <v>33</v>
      </c>
      <c r="E64" s="130">
        <v>135</v>
      </c>
      <c r="F64" s="130">
        <v>495</v>
      </c>
      <c r="G64" s="131">
        <v>200</v>
      </c>
      <c r="H64" s="131">
        <v>190</v>
      </c>
      <c r="I64" s="130">
        <v>774</v>
      </c>
      <c r="J64" s="131">
        <v>39</v>
      </c>
      <c r="K64" s="131">
        <v>135</v>
      </c>
      <c r="L64" s="131">
        <v>318</v>
      </c>
      <c r="M64" s="131">
        <v>201</v>
      </c>
      <c r="N64" s="131">
        <v>498</v>
      </c>
      <c r="O64" s="131">
        <v>43</v>
      </c>
      <c r="P64" s="132" t="s">
        <v>300</v>
      </c>
      <c r="Q64" s="133">
        <v>31</v>
      </c>
      <c r="R64" s="133">
        <v>135</v>
      </c>
      <c r="S64" s="133">
        <v>115</v>
      </c>
      <c r="T64" s="133">
        <v>20</v>
      </c>
      <c r="U64" s="133">
        <v>582</v>
      </c>
      <c r="V64" s="133">
        <v>65</v>
      </c>
      <c r="W64" s="133">
        <v>75</v>
      </c>
      <c r="X64" s="144" t="s">
        <v>301</v>
      </c>
      <c r="Y64" s="134">
        <v>33</v>
      </c>
      <c r="Z64" s="134">
        <v>135</v>
      </c>
      <c r="AA64" s="134">
        <v>127</v>
      </c>
      <c r="AB64" s="134"/>
      <c r="AC64" s="134">
        <v>115</v>
      </c>
      <c r="AD64" s="134">
        <v>20</v>
      </c>
      <c r="AE64" s="134">
        <v>580</v>
      </c>
      <c r="AF64" s="134">
        <v>571</v>
      </c>
      <c r="AG64" s="134">
        <v>580</v>
      </c>
      <c r="AH64" s="134">
        <v>65</v>
      </c>
      <c r="AI64" s="134">
        <v>63</v>
      </c>
      <c r="AJ64" s="134"/>
      <c r="AK64" s="134"/>
      <c r="AL64" s="135">
        <v>135</v>
      </c>
      <c r="AM64" s="135">
        <v>20</v>
      </c>
      <c r="AN64" s="135">
        <v>115</v>
      </c>
      <c r="AO64" s="135">
        <f>AP64+AQ64</f>
        <v>501</v>
      </c>
      <c r="AP64" s="135">
        <v>201</v>
      </c>
      <c r="AQ64" s="135">
        <v>300</v>
      </c>
      <c r="AR64" s="135">
        <v>237</v>
      </c>
      <c r="AS64" s="135">
        <v>48</v>
      </c>
      <c r="AT64" s="135">
        <v>189</v>
      </c>
      <c r="AU64" s="136" t="s">
        <v>302</v>
      </c>
      <c r="AV64" s="135">
        <v>102</v>
      </c>
      <c r="AW64" s="135">
        <v>100</v>
      </c>
      <c r="AX64" s="135">
        <v>102</v>
      </c>
      <c r="AY64" s="135">
        <v>45</v>
      </c>
      <c r="AZ64" s="135">
        <v>43</v>
      </c>
      <c r="BA64" s="135">
        <v>45</v>
      </c>
      <c r="BB64" s="135">
        <v>30</v>
      </c>
      <c r="BC64" s="135">
        <v>29</v>
      </c>
      <c r="BD64" s="135">
        <v>30</v>
      </c>
      <c r="BE64" s="135">
        <v>18</v>
      </c>
      <c r="BF64" s="135">
        <v>1</v>
      </c>
      <c r="BG64" s="135">
        <v>18</v>
      </c>
      <c r="BH64" s="135">
        <v>1</v>
      </c>
      <c r="BI64" s="135">
        <v>1</v>
      </c>
      <c r="BJ64" s="135">
        <v>1</v>
      </c>
      <c r="BK64" s="135">
        <v>0</v>
      </c>
      <c r="BL64" s="135">
        <v>0</v>
      </c>
      <c r="BM64" s="135">
        <v>0</v>
      </c>
      <c r="BN64" s="135">
        <v>0</v>
      </c>
      <c r="BO64" s="135">
        <v>0</v>
      </c>
      <c r="BP64" s="135">
        <v>0</v>
      </c>
      <c r="BQ64" s="137">
        <v>6</v>
      </c>
      <c r="BR64" s="137">
        <v>2</v>
      </c>
      <c r="BS64" s="137">
        <v>4</v>
      </c>
      <c r="BT64" s="137">
        <v>0</v>
      </c>
      <c r="BU64" s="137">
        <v>0</v>
      </c>
      <c r="BV64" s="137">
        <v>0</v>
      </c>
      <c r="BW64" s="130">
        <f>Y64</f>
        <v>33</v>
      </c>
      <c r="BX64" s="130">
        <f>Z64</f>
        <v>135</v>
      </c>
      <c r="BY64" s="130">
        <f>AA64</f>
        <v>127</v>
      </c>
      <c r="BZ64" s="130">
        <f>BX64</f>
        <v>135</v>
      </c>
      <c r="CA64" s="130">
        <f>AD64</f>
        <v>20</v>
      </c>
      <c r="CB64" s="130">
        <f>AE64</f>
        <v>580</v>
      </c>
      <c r="CC64" s="130">
        <f>AF64</f>
        <v>571</v>
      </c>
      <c r="CD64" s="130">
        <f>AG64</f>
        <v>580</v>
      </c>
      <c r="CE64" s="130">
        <f>AH64</f>
        <v>65</v>
      </c>
      <c r="CF64" s="130">
        <f>AI64</f>
        <v>63</v>
      </c>
      <c r="CG64" s="130">
        <f>CE64</f>
        <v>65</v>
      </c>
      <c r="CH64" s="130">
        <f>IFERROR(AV64+AY64+BB64+BE64+BH64+BK64+BN64+BQ64+BT64,0)</f>
        <v>202</v>
      </c>
      <c r="CI64" s="130">
        <f>IFERROR(AW64+AZ64+BC64+BF64+BI64+BL64+BO64+BR64+BU64,0)</f>
        <v>176</v>
      </c>
      <c r="CJ64" s="130">
        <f>IFERROR(AX64+BA64+BD64+BG64+BJ64+BM64+BP64+BS64+BV64,0)</f>
        <v>200</v>
      </c>
      <c r="CK64" s="135">
        <v>6</v>
      </c>
      <c r="CL64" s="135">
        <v>975</v>
      </c>
      <c r="CM64" s="135">
        <v>18</v>
      </c>
      <c r="CN64" s="135">
        <v>976</v>
      </c>
      <c r="CO64" s="135">
        <v>64</v>
      </c>
      <c r="CP64" s="135">
        <v>21735</v>
      </c>
      <c r="CQ64" s="135">
        <v>1030</v>
      </c>
      <c r="CR64" s="135">
        <v>8435</v>
      </c>
      <c r="CS64" s="135">
        <v>15639</v>
      </c>
      <c r="CT64" s="135">
        <v>17260</v>
      </c>
      <c r="CU64" s="139">
        <v>982</v>
      </c>
      <c r="CV64" s="140">
        <v>2373</v>
      </c>
      <c r="CW64" s="135">
        <f>ROUND(IFERROR(D64/BW64,0)*100,0)</f>
        <v>100</v>
      </c>
      <c r="CX64" s="130">
        <f>IF(CW64=100,10,-50)</f>
        <v>10</v>
      </c>
      <c r="CY64" s="135">
        <f>ROUND(IFERROR(E64/BZ64,0)*100,0)</f>
        <v>100</v>
      </c>
      <c r="CZ64" s="130" t="str">
        <f>IF((CY64=100),"30",IF(AND(CY64&lt;=99,CY64&gt;90),"20",IF(AND(CY64&lt;=90,CY64&gt;80),"10","-30")))</f>
        <v>30</v>
      </c>
      <c r="DA64" s="135">
        <f>ROUND(IFERROR(F64/(CD64+CG64),0)*100,0)</f>
        <v>77</v>
      </c>
      <c r="DB64" s="130" t="str">
        <f>IF(AND(DA64&lt;=100,DA64&gt;90),"30",IF(AND(DA64&lt;=90,DA64&gt;80),"20",IF(AND(DA64&lt;=80,DA64&gt;70),"15",IF(AND(DA64&lt;=70,DA64&gt;60),"10",IF(AND(DA64&lt;=60,DA64&gt;50),"5","0")))))</f>
        <v>15</v>
      </c>
      <c r="DC64" s="135">
        <f>ROUND(IFERROR(G64/CJ64,0)*100,0)</f>
        <v>100</v>
      </c>
      <c r="DD64" s="135" t="str">
        <f>IF(AND(DC64&lt;=100,DC64&gt;60),"30",IF(AND(DC64&lt;=60,DC64&gt;40),"20",IF(AND(DC64&lt;=40,DC64&gt;30),"15",IF(AND(DC64&lt;=30,DC64&gt;20),"10",IF(AND(DC64&lt;=20,DC64&gt;10),"5",IF(DC64=0,-30,0))))))</f>
        <v>30</v>
      </c>
      <c r="DE64" s="135">
        <f>ROUND(IFERROR(CK64/CL64*100,0),0)</f>
        <v>1</v>
      </c>
      <c r="DF64" s="130" t="str">
        <f>IF(AND(DE64&lt;=100,DE64&gt;60),"20",IF(AND(DE64&lt;=60,DE64&gt;40),"15",IF(AND(DE64&lt;=40,DE64&gt;20),"10",IF(AND(DE64&lt;=20,DE64&gt;10),"5","0"))))</f>
        <v>0</v>
      </c>
      <c r="DG64" s="135">
        <f>ROUND(IFERROR(CM64/CN64*100,0),0)</f>
        <v>2</v>
      </c>
      <c r="DH64" s="130" t="str">
        <f>IF(AND(DG64&lt;=100,DG64&gt;60),"20",IF(AND(DG64&lt;=60,DG64&gt;40),"15",IF(AND(DG64&lt;=40,DG64&gt;20),"10",IF(AND(DG64&lt;=20,DG64&gt;10),"5","0"))))</f>
        <v>0</v>
      </c>
      <c r="DI64" s="135">
        <f>ROUND(IFERROR(CO64/CP64*100,0),0)</f>
        <v>0</v>
      </c>
      <c r="DJ64" s="130" t="str">
        <f>IF(AND(DI64&lt;=100,DI64&gt;60),"20",IF(AND(DI64&lt;=60,DI64&gt;40),"15",IF(AND(DI64&lt;=40,DI64&gt;20),"10",IF(AND(DI64&lt;=20,DI64&gt;10),"5","0"))))</f>
        <v>0</v>
      </c>
      <c r="DK64" s="135">
        <f>ROUND(IFERROR(CQ64/(CQ64+CR64)*100,0),0)</f>
        <v>11</v>
      </c>
      <c r="DL64" s="130" t="str">
        <f>IF(AND(DK64&lt;=100,DK64&gt;60),"20",IF(AND(DK64&lt;=60,DK64&gt;40),"15",IF(AND(DK64&lt;=40,DK64&gt;20),"10",IF(AND(DK64&lt;=20,DK64&gt;10),"5","0"))))</f>
        <v>5</v>
      </c>
      <c r="DM64" s="135">
        <f>ROUND(IFERROR(I64/(BW64+BY64+CC64+CF64+CI64),0)*100,0)</f>
        <v>80</v>
      </c>
      <c r="DN64" s="130" t="str">
        <f>IF(AND(DM64&lt;=100,DM64&gt;80),"50",IF(AND(DM64&lt;=80,DM64&gt;60),"40",IF(AND(DM64&lt;=60,DM64&gt;40),"30",IF(AND(DM64&lt;=40,DM64&gt;20),"20",IF(AND(DM64&lt;=20,DM64&gt;10),"10",IF(AND(DM64&lt;=10,DM64&gt;=5),"5","0"))))))</f>
        <v>40</v>
      </c>
      <c r="DO64" s="135">
        <f>ROUND(IFERROR(CS64/CT64,0)*100,0)</f>
        <v>91</v>
      </c>
      <c r="DP64" s="130" t="str">
        <f>IF(AND(DO64&lt;=100,DO64&gt;80),"30",IF(AND(DO64&lt;=80,DO64&gt;60),"20",IF(AND(DO64&lt;=60,DO64&gt;50),"15",IF(AND(DO64&lt;=50,DO64&gt;40),"10","0"))))</f>
        <v>30</v>
      </c>
      <c r="DQ64" s="130">
        <f>ROUND(IFERROR(CU64/CV64,0)*100,0)</f>
        <v>41</v>
      </c>
      <c r="DR64" s="130" t="str">
        <f>IF(AND(DQ64&lt;=100,DQ64&gt;80),"30",IF(AND(DQ64&lt;=80,DQ64&gt;60),"20",IF(AND(DQ64&lt;=60,DQ64&gt;40),"15",IF(AND(DQ64&lt;=40,DQ64&gt;20),"10","0"))))</f>
        <v>15</v>
      </c>
      <c r="DS64" s="130">
        <f>CX64+CZ64+DB64+DD64+DF64+DH64+DJ64+DL64+DN64+DP64+DR64</f>
        <v>175</v>
      </c>
      <c r="DT64" s="130">
        <v>17787</v>
      </c>
      <c r="DU64" s="130">
        <v>0</v>
      </c>
      <c r="DV64" s="130">
        <v>132029</v>
      </c>
      <c r="DW64" s="130">
        <v>0</v>
      </c>
      <c r="DX64" s="130">
        <v>0</v>
      </c>
      <c r="DY64" s="130">
        <f>ROUND(IFERROR((DT64+DU64+DX64)/(DV64+DT64+DW64),0)*100,0)</f>
        <v>12</v>
      </c>
      <c r="DZ64" s="130" t="str">
        <f>IF(AND(DY64&lt;=100,DY64&gt;90),"50",IF(AND(DY64&lt;=90,DY64&gt;80),"45",IF(AND(DY64&lt;=80,DY64&gt;70),"40",IF(AND(DY64&lt;=70,DY64&gt;60),"35",IF(AND(DY64&lt;=60,DY64&gt;50),"30",IF(AND(DY64&lt;=50,DY64&gt;40),"25",IF(AND(DY64&lt;=40,DY64&gt;30),"20",IF(AND(DY64&lt;=30,DY64&gt;20),"15",IF(AND(DY64&lt;=20,DY64&gt;10),"10",IF(AND(DY64&lt;=10,DY64&gt;5),"5","0"))))))))))</f>
        <v>10</v>
      </c>
      <c r="EA64" s="130">
        <v>100</v>
      </c>
      <c r="EB64" s="130" t="str">
        <f>IF(EA64=100,"20","0")</f>
        <v>20</v>
      </c>
      <c r="EC64" s="130">
        <f>ROUND(IFERROR(DX64/DV64,0)*100,0)</f>
        <v>0</v>
      </c>
      <c r="ED64" s="130" t="str">
        <f>IF(AND(EC64&lt;=100,EC64&gt;80),"20",IF(AND(EC64&lt;=80,EC64&gt;60),"15",IF(AND(EC64&lt;=60,EC64&gt;40),"10","0")))</f>
        <v>0</v>
      </c>
      <c r="EE64" s="130">
        <f>DZ64+EB64+ED64</f>
        <v>30</v>
      </c>
      <c r="EF64" s="130">
        <f>EE64+DS64</f>
        <v>205</v>
      </c>
      <c r="EG64" s="142">
        <v>50167</v>
      </c>
      <c r="EH64" s="146">
        <v>895754</v>
      </c>
      <c r="EI64" s="141">
        <f>ROUND(EG64/EH64*100000,0)</f>
        <v>5601</v>
      </c>
      <c r="EJ64" s="141" t="str">
        <f>IF(AND(EI64&gt;=4001,EI64&gt;=4001),"30",IF(AND(EI64&lt;=4000,EI64&gt;=3001),"20",IF(AND(EI64&lt;=3000,EI64&gt;=2001),"10",IF(AND(EI64&lt;=2000,EI64&gt;=1001),"5",IF(AND(EI64&lt;=1000,EI64&gt;=0),"0")))))</f>
        <v>30</v>
      </c>
      <c r="EK64" s="145">
        <v>0</v>
      </c>
      <c r="EL64" s="135" t="str">
        <f>IF(AND(EK64&gt;=5,EK64&gt;=5),"30",IF(AND(EK64&lt;=4,EK64&gt;=3),"20",IF(AND(EK64&lt;=2,EK64&gt;=1),"10",IF(AND(EK64=0,EK64=0),"0"))))</f>
        <v>0</v>
      </c>
      <c r="EM64" s="138">
        <v>4</v>
      </c>
      <c r="EN64" s="135">
        <f>IFERROR(ROUND(EM64/BZ64*100,0),0)</f>
        <v>3</v>
      </c>
      <c r="EO64" s="135" t="str">
        <f>IF(AND(EN64&lt;=100, EN64&gt;80),"30",IF(AND(EN64&lt;=80, EN64&gt;60),"20",IF(AND(EN64&lt;=60, EN64&gt;40),"15",IF(AND(EN64&lt;=40, EN64&gt;20),"10",IF(AND(EN64&lt;=20, EN64&gt;5),"5",IF(AND(EN64&lt;=5, EN64&gt;=0),"0"))))))</f>
        <v>0</v>
      </c>
      <c r="EP64" s="142">
        <v>33</v>
      </c>
      <c r="EQ64" s="135">
        <f>IFERROR(ROUND(EP64/BW64*100,0),0)</f>
        <v>100</v>
      </c>
      <c r="ER64" s="135">
        <f>IF(EQ64=100,10,-50)</f>
        <v>10</v>
      </c>
      <c r="ES64" s="142">
        <v>124</v>
      </c>
      <c r="ET64" s="135">
        <f>IFERROR(ROUND(ES64/BZ64*100,0),0)</f>
        <v>92</v>
      </c>
      <c r="EU64" s="135" t="str">
        <f>IF(AND(ET64&lt;=100,ET64&gt;90),"50",IF(AND(ET64&lt;=90,ET64&gt;80),"45",IF(AND(ET64&lt;=80,ET64&gt;70),"40",IF(AND(ET64&lt;=70,ET64&gt;60),"35",IF(AND(ET64&lt;=60,ET64&gt;50),"30",IF(AND(ET64&lt;=50,ET64&gt;40),"25",IF(AND(ET64&lt;=40,ET64&gt;30),"20",IF(AND(ET64&lt;=30,ET64&gt;20),"15",IF(AND(ET64&lt;=20,ET64&gt;10),"10",IF(AND(ET64&lt;=10,ET64&gt;5),"5",IF(AND(ET64&lt;=5,ET64&gt;0),"1",IF(AND(ET64&lt;=0,ET64&lt;0),"0"))))))))))))</f>
        <v>50</v>
      </c>
      <c r="EV64" s="142">
        <v>152</v>
      </c>
      <c r="EW64" s="135">
        <f>IFERROR(ROUND(EV64/(BW64+BY64)*100,0),0)</f>
        <v>95</v>
      </c>
      <c r="EX64" s="135" t="str">
        <f>IF(AND(EW64&lt;=100,EW64&gt;90),"50",IF(AND(EW64&lt;=90,EW64&gt;80),"45",IF(AND(EW64&lt;=80,EW64&gt;70),"40",IF(AND(EW64&lt;=70,EW64&gt;60),"35",IF(AND(EW64&lt;=60,EW64&gt;50),"30",IF(AND(EW64&lt;=50,EW64&gt;40),"25",IF(AND(EW64&lt;=40,EW64&gt;30),"20",IF(AND(EW64&lt;=30,EW64&gt;20),"15",IF(AND(EW64&lt;=20,EW64&gt;10),"10",IF(AND(EW64&lt;=10,EW64&gt;5),"5",IF(AND(EW64&lt;5,EW64&gt;0),"0")))))))))))</f>
        <v>50</v>
      </c>
      <c r="EY64" s="142">
        <v>1</v>
      </c>
      <c r="EZ64" s="130" t="str">
        <f>IF(AND(EY64&gt;=5,EY64&gt;=5),"30",IF(AND(EY64&lt;=4,EY64&gt;1),"20",IF(AND(EY64&lt;=1,EY64&gt;0),"10",IF(AND(EY64=0,EY64=0),"0"))))</f>
        <v>10</v>
      </c>
      <c r="FA64" s="142">
        <v>0</v>
      </c>
      <c r="FB64" s="130" t="str">
        <f>IF(AND(FA64&lt;=100,FA64&gt;80),"30",IF(AND(FA64&lt;=80,FA64&gt;60),"20",IF(AND(FA64&lt;=60,FA64&gt;40),"15",IF(AND(FA64&lt;=40,FA64&gt;20),"10",IF(AND(FA64&lt;=20,FA64&gt;=0),"0")))))</f>
        <v>0</v>
      </c>
      <c r="FC64" s="142">
        <v>2</v>
      </c>
      <c r="FD64" s="130" t="str">
        <f>IF(AND(FC64&lt;=100,FC64&gt;80),"30",IF(AND(FC64&lt;=80,FC64&gt;60),"20",IF(AND(FC64&lt;=60,FC64&gt;40),"15",IF(AND(FC64&lt;=40,FC64&gt;20),"10",IF(AND(FC64&lt;=20,FC64&gt;5),"5",IF(AND(FC64&lt;=5,FC64&gt;=0),"0"))))))</f>
        <v>0</v>
      </c>
      <c r="FE64" s="130">
        <f>EJ64+EL64+EO64</f>
        <v>30</v>
      </c>
      <c r="FF64" s="130">
        <f>ER64+EU64+EX64+EZ64+FB64+FD64</f>
        <v>120</v>
      </c>
      <c r="FG64" s="130">
        <f>FF64+FE64</f>
        <v>150</v>
      </c>
      <c r="FH64" s="143">
        <f>EF64+FG64</f>
        <v>355</v>
      </c>
      <c r="FI64" s="90"/>
      <c r="FJ64" s="86"/>
    </row>
    <row r="65" spans="1:166" ht="15.6" customHeight="1" x14ac:dyDescent="0.3">
      <c r="A65" s="43">
        <v>62</v>
      </c>
      <c r="B65" s="43" t="s">
        <v>122</v>
      </c>
      <c r="C65" s="87" t="s">
        <v>303</v>
      </c>
      <c r="D65" s="130">
        <v>31</v>
      </c>
      <c r="E65" s="130">
        <v>84</v>
      </c>
      <c r="F65" s="130">
        <v>739</v>
      </c>
      <c r="G65" s="131">
        <v>452</v>
      </c>
      <c r="H65" s="131">
        <v>122</v>
      </c>
      <c r="I65" s="130">
        <v>1131</v>
      </c>
      <c r="J65" s="131">
        <v>32</v>
      </c>
      <c r="K65" s="131">
        <v>103</v>
      </c>
      <c r="L65" s="131">
        <v>474</v>
      </c>
      <c r="M65" s="131">
        <v>226</v>
      </c>
      <c r="N65" s="131">
        <v>307</v>
      </c>
      <c r="O65" s="131">
        <v>43</v>
      </c>
      <c r="P65" s="132" t="s">
        <v>304</v>
      </c>
      <c r="Q65" s="133">
        <v>31</v>
      </c>
      <c r="R65" s="133">
        <v>84</v>
      </c>
      <c r="S65" s="133">
        <v>58</v>
      </c>
      <c r="T65" s="133">
        <v>26</v>
      </c>
      <c r="U65" s="133">
        <v>847</v>
      </c>
      <c r="V65" s="133">
        <v>56</v>
      </c>
      <c r="W65" s="133">
        <v>31</v>
      </c>
      <c r="X65" s="144" t="s">
        <v>455</v>
      </c>
      <c r="Y65" s="134">
        <v>31</v>
      </c>
      <c r="Z65" s="134">
        <v>84</v>
      </c>
      <c r="AA65" s="134"/>
      <c r="AB65" s="134"/>
      <c r="AC65" s="134">
        <v>58</v>
      </c>
      <c r="AD65" s="134">
        <v>26</v>
      </c>
      <c r="AE65" s="134">
        <v>692</v>
      </c>
      <c r="AF65" s="134"/>
      <c r="AG65" s="134"/>
      <c r="AH65" s="134">
        <v>48</v>
      </c>
      <c r="AI65" s="134">
        <v>48</v>
      </c>
      <c r="AJ65" s="134">
        <v>48</v>
      </c>
      <c r="AK65" s="134"/>
      <c r="AL65" s="135">
        <v>103</v>
      </c>
      <c r="AM65" s="135">
        <v>26</v>
      </c>
      <c r="AN65" s="135">
        <v>77</v>
      </c>
      <c r="AO65" s="135">
        <f>AP65+AQ65</f>
        <v>938</v>
      </c>
      <c r="AP65" s="135">
        <v>474</v>
      </c>
      <c r="AQ65" s="135">
        <v>464</v>
      </c>
      <c r="AR65" s="135">
        <v>274</v>
      </c>
      <c r="AS65" s="135">
        <v>51</v>
      </c>
      <c r="AT65" s="135">
        <v>223</v>
      </c>
      <c r="AU65" s="136" t="s">
        <v>305</v>
      </c>
      <c r="AV65" s="135">
        <v>117</v>
      </c>
      <c r="AW65" s="135">
        <v>117</v>
      </c>
      <c r="AX65" s="135">
        <v>117</v>
      </c>
      <c r="AY65" s="135">
        <v>135</v>
      </c>
      <c r="AZ65" s="135">
        <v>135</v>
      </c>
      <c r="BA65" s="135">
        <v>135</v>
      </c>
      <c r="BB65" s="135">
        <v>28</v>
      </c>
      <c r="BC65" s="135">
        <v>28</v>
      </c>
      <c r="BD65" s="135">
        <v>28</v>
      </c>
      <c r="BE65" s="135">
        <v>1</v>
      </c>
      <c r="BF65" s="135">
        <v>1</v>
      </c>
      <c r="BG65" s="135">
        <v>1</v>
      </c>
      <c r="BH65" s="135">
        <v>1</v>
      </c>
      <c r="BI65" s="135">
        <v>1</v>
      </c>
      <c r="BJ65" s="135">
        <v>1</v>
      </c>
      <c r="BK65" s="135">
        <v>175</v>
      </c>
      <c r="BL65" s="135">
        <v>175</v>
      </c>
      <c r="BM65" s="135">
        <v>175</v>
      </c>
      <c r="BN65" s="135">
        <v>26</v>
      </c>
      <c r="BO65" s="135">
        <v>26</v>
      </c>
      <c r="BP65" s="135">
        <v>26</v>
      </c>
      <c r="BQ65" s="142">
        <v>2</v>
      </c>
      <c r="BR65" s="145">
        <v>2</v>
      </c>
      <c r="BS65" s="145">
        <v>2</v>
      </c>
      <c r="BT65" s="145">
        <v>1</v>
      </c>
      <c r="BU65" s="145">
        <v>1</v>
      </c>
      <c r="BV65" s="145">
        <v>1</v>
      </c>
      <c r="BW65" s="130">
        <f>Y65</f>
        <v>31</v>
      </c>
      <c r="BX65" s="130">
        <f>Z65</f>
        <v>84</v>
      </c>
      <c r="BY65" s="130">
        <f>BX65</f>
        <v>84</v>
      </c>
      <c r="BZ65" s="130">
        <f>BX65</f>
        <v>84</v>
      </c>
      <c r="CA65" s="130">
        <f>AD65</f>
        <v>26</v>
      </c>
      <c r="CB65" s="130">
        <f>AE65</f>
        <v>692</v>
      </c>
      <c r="CC65" s="130">
        <f>CB65</f>
        <v>692</v>
      </c>
      <c r="CD65" s="130">
        <f>CB65</f>
        <v>692</v>
      </c>
      <c r="CE65" s="130">
        <f>AH65</f>
        <v>48</v>
      </c>
      <c r="CF65" s="130">
        <f>AI65</f>
        <v>48</v>
      </c>
      <c r="CG65" s="130">
        <f>AJ65</f>
        <v>48</v>
      </c>
      <c r="CH65" s="130">
        <f>IFERROR(AV65+AY65+BB65+BE65+BH65+BK65+BN65+BQ65+BT65,0)</f>
        <v>486</v>
      </c>
      <c r="CI65" s="130">
        <f>IFERROR(AW65+AZ65+BC65+BF65+BI65+BL65+BO65+BR65+BU65,0)</f>
        <v>486</v>
      </c>
      <c r="CJ65" s="130">
        <f>IFERROR(AX65+BA65+BD65+BG65+BJ65+BM65+BP65+BS65+BV65,0)</f>
        <v>486</v>
      </c>
      <c r="CK65" s="135">
        <v>688</v>
      </c>
      <c r="CL65" s="135">
        <v>1322</v>
      </c>
      <c r="CM65" s="135">
        <v>876</v>
      </c>
      <c r="CN65" s="135">
        <v>1323</v>
      </c>
      <c r="CO65" s="135">
        <v>18977</v>
      </c>
      <c r="CP65" s="135">
        <v>42084</v>
      </c>
      <c r="CQ65" s="135">
        <v>12677</v>
      </c>
      <c r="CR65" s="135">
        <v>9660</v>
      </c>
      <c r="CS65" s="135">
        <v>27283</v>
      </c>
      <c r="CT65" s="135">
        <v>27444</v>
      </c>
      <c r="CU65" s="139">
        <v>7005</v>
      </c>
      <c r="CV65" s="140">
        <v>9352</v>
      </c>
      <c r="CW65" s="135">
        <f>ROUND(IFERROR(D65/BW65,0)*100,0)</f>
        <v>100</v>
      </c>
      <c r="CX65" s="130">
        <f>IF(CW65=100,10,-50)</f>
        <v>10</v>
      </c>
      <c r="CY65" s="135">
        <f>ROUND(IFERROR(E65/BZ65,0)*100,0)</f>
        <v>100</v>
      </c>
      <c r="CZ65" s="130" t="str">
        <f>IF((CY65=100),"30",IF(AND(CY65&lt;=99,CY65&gt;90),"20",IF(AND(CY65&lt;=90,CY65&gt;80),"10","-30")))</f>
        <v>30</v>
      </c>
      <c r="DA65" s="135">
        <f>ROUND(IFERROR(F65/(CD65+CG65),0)*100,0)</f>
        <v>100</v>
      </c>
      <c r="DB65" s="130" t="str">
        <f>IF(AND(DA65&lt;=100,DA65&gt;90),"30",IF(AND(DA65&lt;=90,DA65&gt;80),"20",IF(AND(DA65&lt;=80,DA65&gt;70),"15",IF(AND(DA65&lt;=70,DA65&gt;60),"10",IF(AND(DA65&lt;=60,DA65&gt;50),"5","0")))))</f>
        <v>30</v>
      </c>
      <c r="DC65" s="135">
        <f>ROUND(IFERROR(G65/CJ65,0)*100,0)</f>
        <v>93</v>
      </c>
      <c r="DD65" s="135" t="str">
        <f>IF(AND(DC65&lt;=100,DC65&gt;60),"30",IF(AND(DC65&lt;=60,DC65&gt;40),"20",IF(AND(DC65&lt;=40,DC65&gt;30),"15",IF(AND(DC65&lt;=30,DC65&gt;20),"10",IF(AND(DC65&lt;=20,DC65&gt;10),"5",IF(DC65=0,-30,0))))))</f>
        <v>30</v>
      </c>
      <c r="DE65" s="135">
        <f>ROUND(IFERROR(CK65/CL65*100,0),0)</f>
        <v>52</v>
      </c>
      <c r="DF65" s="130" t="str">
        <f>IF(AND(DE65&lt;=100,DE65&gt;60),"20",IF(AND(DE65&lt;=60,DE65&gt;40),"15",IF(AND(DE65&lt;=40,DE65&gt;20),"10",IF(AND(DE65&lt;=20,DE65&gt;10),"5","0"))))</f>
        <v>15</v>
      </c>
      <c r="DG65" s="135">
        <f>ROUND(IFERROR(CM65/CN65*100,0),0)</f>
        <v>66</v>
      </c>
      <c r="DH65" s="130" t="str">
        <f>IF(AND(DG65&lt;=100,DG65&gt;60),"20",IF(AND(DG65&lt;=60,DG65&gt;40),"15",IF(AND(DG65&lt;=40,DG65&gt;20),"10",IF(AND(DG65&lt;=20,DG65&gt;10),"5","0"))))</f>
        <v>20</v>
      </c>
      <c r="DI65" s="135">
        <f>ROUND(IFERROR(CO65/CP65*100,0),0)</f>
        <v>45</v>
      </c>
      <c r="DJ65" s="130" t="str">
        <f>IF(AND(DI65&lt;=100,DI65&gt;60),"20",IF(AND(DI65&lt;=60,DI65&gt;40),"15",IF(AND(DI65&lt;=40,DI65&gt;20),"10",IF(AND(DI65&lt;=20,DI65&gt;10),"5","0"))))</f>
        <v>15</v>
      </c>
      <c r="DK65" s="135">
        <f>ROUND(IFERROR(CQ65/(CQ65+CR65)*100,0),0)</f>
        <v>57</v>
      </c>
      <c r="DL65" s="130" t="str">
        <f>IF(AND(DK65&lt;=100,DK65&gt;60),"20",IF(AND(DK65&lt;=60,DK65&gt;40),"15",IF(AND(DK65&lt;=40,DK65&gt;20),"10",IF(AND(DK65&lt;=20,DK65&gt;10),"5","0"))))</f>
        <v>15</v>
      </c>
      <c r="DM65" s="135">
        <f>ROUND(IFERROR(I65/(BW65+BY65+CC65+CF65+CI65),0)*100,0)</f>
        <v>84</v>
      </c>
      <c r="DN65" s="130" t="str">
        <f>IF(AND(DM65&lt;=100,DM65&gt;80),"50",IF(AND(DM65&lt;=80,DM65&gt;60),"40",IF(AND(DM65&lt;=60,DM65&gt;40),"30",IF(AND(DM65&lt;=40,DM65&gt;20),"20",IF(AND(DM65&lt;=20,DM65&gt;10),"10",IF(AND(DM65&lt;=10,DM65&gt;=5),"5","0"))))))</f>
        <v>50</v>
      </c>
      <c r="DO65" s="135">
        <f>ROUND(IFERROR(CS65/CT65,0)*100,0)</f>
        <v>99</v>
      </c>
      <c r="DP65" s="130" t="str">
        <f>IF(AND(DO65&lt;=100,DO65&gt;80),"30",IF(AND(DO65&lt;=80,DO65&gt;60),"20",IF(AND(DO65&lt;=60,DO65&gt;50),"15",IF(AND(DO65&lt;=50,DO65&gt;40),"10","0"))))</f>
        <v>30</v>
      </c>
      <c r="DQ65" s="130">
        <f>ROUND(IFERROR(CU65/CV65,0)*100,0)</f>
        <v>75</v>
      </c>
      <c r="DR65" s="130" t="str">
        <f>IF(AND(DQ65&lt;=100,DQ65&gt;80),"30",IF(AND(DQ65&lt;=80,DQ65&gt;60),"20",IF(AND(DQ65&lt;=60,DQ65&gt;40),"15",IF(AND(DQ65&lt;=40,DQ65&gt;20),"10","0"))))</f>
        <v>20</v>
      </c>
      <c r="DS65" s="130">
        <f>CX65+CZ65+DB65+DD65+DF65+DH65+DJ65+DL65+DN65+DP65+DR65</f>
        <v>265</v>
      </c>
      <c r="DT65" s="130">
        <v>28407</v>
      </c>
      <c r="DU65" s="130">
        <v>24457</v>
      </c>
      <c r="DV65" s="130">
        <v>138752</v>
      </c>
      <c r="DW65" s="130">
        <v>29634</v>
      </c>
      <c r="DX65" s="130">
        <v>0</v>
      </c>
      <c r="DY65" s="130">
        <f>ROUND(IFERROR((DT65+DU65+DX65)/(DV65+DT65+DW65),0)*100,0)</f>
        <v>27</v>
      </c>
      <c r="DZ65" s="130" t="str">
        <f>IF(AND(DY65&lt;=100,DY65&gt;90),"50",IF(AND(DY65&lt;=90,DY65&gt;80),"45",IF(AND(DY65&lt;=80,DY65&gt;70),"40",IF(AND(DY65&lt;=70,DY65&gt;60),"35",IF(AND(DY65&lt;=60,DY65&gt;50),"30",IF(AND(DY65&lt;=50,DY65&gt;40),"25",IF(AND(DY65&lt;=40,DY65&gt;30),"20",IF(AND(DY65&lt;=30,DY65&gt;20),"15",IF(AND(DY65&lt;=20,DY65&gt;10),"10",IF(AND(DY65&lt;=10,DY65&gt;5),"5","0"))))))))))</f>
        <v>15</v>
      </c>
      <c r="EA65" s="130">
        <f>ROUND(IFERROR(DU65/DW65,0)*100,0)</f>
        <v>83</v>
      </c>
      <c r="EB65" s="130" t="str">
        <f>IF(EA65=100,"20","0")</f>
        <v>0</v>
      </c>
      <c r="EC65" s="130">
        <f>ROUND(IFERROR(DX65/DV65,0)*100,0)</f>
        <v>0</v>
      </c>
      <c r="ED65" s="130" t="str">
        <f>IF(AND(EC65&lt;=100,EC65&gt;80),"20",IF(AND(EC65&lt;=80,EC65&gt;60),"15",IF(AND(EC65&lt;=60,EC65&gt;40),"10","0")))</f>
        <v>0</v>
      </c>
      <c r="EE65" s="130">
        <f>DZ65+EB65+ED65</f>
        <v>15</v>
      </c>
      <c r="EF65" s="130">
        <f>EE65+DS65</f>
        <v>280</v>
      </c>
      <c r="EG65" s="142">
        <v>94503</v>
      </c>
      <c r="EH65" s="146">
        <v>1271864</v>
      </c>
      <c r="EI65" s="141">
        <f>ROUND(EG65/EH65*100000,0)</f>
        <v>7430</v>
      </c>
      <c r="EJ65" s="141" t="str">
        <f>IF(AND(EI65&gt;=4001,EI65&gt;=4001),"30",IF(AND(EI65&lt;=4000,EI65&gt;=3001),"20",IF(AND(EI65&lt;=3000,EI65&gt;=2001),"10",IF(AND(EI65&lt;=2000,EI65&gt;=1001),"5",IF(AND(EI65&lt;=1000,EI65&gt;=0),"0")))))</f>
        <v>30</v>
      </c>
      <c r="EK65" s="145">
        <v>83</v>
      </c>
      <c r="EL65" s="135" t="str">
        <f>IF(AND(EK65&gt;=5,EK65&gt;=5),"30",IF(AND(EK65&lt;=4,EK65&gt;=3),"20",IF(AND(EK65&lt;=2,EK65&gt;=1),"10",IF(AND(EK65=0,EK65=0),"0"))))</f>
        <v>30</v>
      </c>
      <c r="EM65" s="138">
        <v>74</v>
      </c>
      <c r="EN65" s="135">
        <f>IFERROR(ROUND(EM65/BZ65*100,0),0)</f>
        <v>88</v>
      </c>
      <c r="EO65" s="135" t="str">
        <f>IF(AND(EN65&lt;=100, EN65&gt;80),"30",IF(AND(EN65&lt;=80, EN65&gt;60),"20",IF(AND(EN65&lt;=60, EN65&gt;40),"15",IF(AND(EN65&lt;=40, EN65&gt;20),"10",IF(AND(EN65&lt;=20, EN65&gt;5),"5",IF(AND(EN65&lt;=5, EN65&gt;=0),"0"))))))</f>
        <v>30</v>
      </c>
      <c r="EP65" s="142">
        <v>31</v>
      </c>
      <c r="EQ65" s="135">
        <f>IFERROR(ROUND(EP65/BW65*100,0),0)</f>
        <v>100</v>
      </c>
      <c r="ER65" s="135">
        <f>IF(EQ65=100,10,-50)</f>
        <v>10</v>
      </c>
      <c r="ES65" s="142">
        <v>83</v>
      </c>
      <c r="ET65" s="135">
        <f>IFERROR(ROUND(ES65/BZ65*100,0),0)</f>
        <v>99</v>
      </c>
      <c r="EU65" s="135" t="str">
        <f>IF(AND(ET65&lt;=100,ET65&gt;90),"50",IF(AND(ET65&lt;=90,ET65&gt;80),"45",IF(AND(ET65&lt;=80,ET65&gt;70),"40",IF(AND(ET65&lt;=70,ET65&gt;60),"35",IF(AND(ET65&lt;=60,ET65&gt;50),"30",IF(AND(ET65&lt;=50,ET65&gt;40),"25",IF(AND(ET65&lt;=40,ET65&gt;30),"20",IF(AND(ET65&lt;=30,ET65&gt;20),"15",IF(AND(ET65&lt;=20,ET65&gt;10),"10",IF(AND(ET65&lt;=10,ET65&gt;5),"5",IF(AND(ET65&lt;=5,ET65&gt;0),"1",IF(AND(ET65&lt;=0,ET65&lt;0),"0"))))))))))))</f>
        <v>50</v>
      </c>
      <c r="EV65" s="142">
        <v>105</v>
      </c>
      <c r="EW65" s="135">
        <f>IFERROR(ROUND(EV65/(BW65+BY65)*100,0),0)</f>
        <v>91</v>
      </c>
      <c r="EX65" s="135" t="str">
        <f>IF(AND(EW65&lt;=100,EW65&gt;90),"50",IF(AND(EW65&lt;=90,EW65&gt;80),"45",IF(AND(EW65&lt;=80,EW65&gt;70),"40",IF(AND(EW65&lt;=70,EW65&gt;60),"35",IF(AND(EW65&lt;=60,EW65&gt;50),"30",IF(AND(EW65&lt;=50,EW65&gt;40),"25",IF(AND(EW65&lt;=40,EW65&gt;30),"20",IF(AND(EW65&lt;=30,EW65&gt;20),"15",IF(AND(EW65&lt;=20,EW65&gt;10),"10",IF(AND(EW65&lt;=10,EW65&gt;5),"5",IF(AND(EW65&lt;5,EW65&gt;0),"0")))))))))))</f>
        <v>50</v>
      </c>
      <c r="EY65" s="142">
        <v>5</v>
      </c>
      <c r="EZ65" s="130" t="str">
        <f>IF(AND(EY65&gt;=5,EY65&gt;=5),"30",IF(AND(EY65&lt;=4,EY65&gt;1),"20",IF(AND(EY65&lt;=1,EY65&gt;0),"10",IF(AND(EY65=0,EY65=0),"0"))))</f>
        <v>30</v>
      </c>
      <c r="FA65" s="142">
        <v>100</v>
      </c>
      <c r="FB65" s="130" t="str">
        <f>IF(AND(FA65&lt;=100,FA65&gt;80),"30",IF(AND(FA65&lt;=80,FA65&gt;60),"20",IF(AND(FA65&lt;=60,FA65&gt;40),"15",IF(AND(FA65&lt;=40,FA65&gt;20),"10",IF(AND(FA65&lt;=20,FA65&gt;=0),"0")))))</f>
        <v>30</v>
      </c>
      <c r="FC65" s="142">
        <v>15</v>
      </c>
      <c r="FD65" s="130" t="str">
        <f>IF(AND(FC65&lt;=100,FC65&gt;80),"30",IF(AND(FC65&lt;=80,FC65&gt;60),"20",IF(AND(FC65&lt;=60,FC65&gt;40),"15",IF(AND(FC65&lt;=40,FC65&gt;20),"10",IF(AND(FC65&lt;=20,FC65&gt;5),"5",IF(AND(FC65&lt;=5,FC65&gt;=0),"0"))))))</f>
        <v>5</v>
      </c>
      <c r="FE65" s="130">
        <f>EJ65+EL65+EO65</f>
        <v>90</v>
      </c>
      <c r="FF65" s="130">
        <f>ER65+EU65+EX65+EZ65+FB65+FD65</f>
        <v>175</v>
      </c>
      <c r="FG65" s="130">
        <f>FF65+FE65</f>
        <v>265</v>
      </c>
      <c r="FH65" s="143">
        <f>EF65+FG65</f>
        <v>545</v>
      </c>
      <c r="FI65" s="90"/>
      <c r="FJ65" s="86"/>
    </row>
    <row r="66" spans="1:166" ht="15.6" customHeight="1" x14ac:dyDescent="0.3">
      <c r="A66" s="43">
        <v>63</v>
      </c>
      <c r="B66" s="43" t="s">
        <v>180</v>
      </c>
      <c r="C66" s="87" t="s">
        <v>306</v>
      </c>
      <c r="D66" s="131">
        <v>31</v>
      </c>
      <c r="E66" s="130">
        <v>233</v>
      </c>
      <c r="F66" s="130">
        <v>952</v>
      </c>
      <c r="G66" s="131">
        <v>58</v>
      </c>
      <c r="H66" s="131">
        <v>110</v>
      </c>
      <c r="I66" s="131">
        <v>866</v>
      </c>
      <c r="J66" s="131">
        <v>30</v>
      </c>
      <c r="K66" s="131">
        <v>238</v>
      </c>
      <c r="L66" s="131">
        <v>527</v>
      </c>
      <c r="M66" s="131">
        <v>439</v>
      </c>
      <c r="N66" s="131">
        <v>56</v>
      </c>
      <c r="O66" s="131">
        <v>37</v>
      </c>
      <c r="P66" s="132" t="s">
        <v>307</v>
      </c>
      <c r="Q66" s="133">
        <v>31</v>
      </c>
      <c r="R66" s="133">
        <v>387</v>
      </c>
      <c r="S66" s="133">
        <v>368</v>
      </c>
      <c r="T66" s="133">
        <v>19</v>
      </c>
      <c r="U66" s="133">
        <v>578</v>
      </c>
      <c r="V66" s="133">
        <v>306</v>
      </c>
      <c r="W66" s="133">
        <v>34</v>
      </c>
      <c r="X66" s="144" t="s">
        <v>427</v>
      </c>
      <c r="Y66" s="134"/>
      <c r="Z66" s="134">
        <v>234</v>
      </c>
      <c r="AA66" s="134"/>
      <c r="AB66" s="134"/>
      <c r="AC66" s="134">
        <v>217</v>
      </c>
      <c r="AD66" s="134">
        <v>17</v>
      </c>
      <c r="AE66" s="134">
        <v>968</v>
      </c>
      <c r="AF66" s="134">
        <v>968</v>
      </c>
      <c r="AG66" s="134">
        <v>968</v>
      </c>
      <c r="AH66" s="134">
        <v>60</v>
      </c>
      <c r="AI66" s="134">
        <v>60</v>
      </c>
      <c r="AJ66" s="134">
        <v>60</v>
      </c>
      <c r="AK66" s="134"/>
      <c r="AL66" s="135">
        <v>234</v>
      </c>
      <c r="AM66" s="135">
        <v>17</v>
      </c>
      <c r="AN66" s="135">
        <v>217</v>
      </c>
      <c r="AO66" s="135">
        <f>AP66+AQ66</f>
        <v>967</v>
      </c>
      <c r="AP66" s="135">
        <v>455</v>
      </c>
      <c r="AQ66" s="135">
        <v>512</v>
      </c>
      <c r="AR66" s="135">
        <v>111</v>
      </c>
      <c r="AS66" s="135">
        <v>41</v>
      </c>
      <c r="AT66" s="135">
        <v>70</v>
      </c>
      <c r="AU66" s="136" t="s">
        <v>308</v>
      </c>
      <c r="AV66" s="135">
        <v>39</v>
      </c>
      <c r="AW66" s="135">
        <v>37</v>
      </c>
      <c r="AX66" s="135">
        <v>33</v>
      </c>
      <c r="AY66" s="135">
        <v>62</v>
      </c>
      <c r="AZ66" s="135">
        <v>57</v>
      </c>
      <c r="BA66" s="135">
        <v>59</v>
      </c>
      <c r="BB66" s="135">
        <v>31</v>
      </c>
      <c r="BC66" s="135">
        <v>31</v>
      </c>
      <c r="BD66" s="135">
        <v>31</v>
      </c>
      <c r="BE66" s="135">
        <v>20</v>
      </c>
      <c r="BF66" s="135">
        <v>0</v>
      </c>
      <c r="BG66" s="135">
        <v>20</v>
      </c>
      <c r="BH66" s="135">
        <v>1</v>
      </c>
      <c r="BI66" s="135">
        <v>1</v>
      </c>
      <c r="BJ66" s="135">
        <v>1</v>
      </c>
      <c r="BK66" s="135">
        <v>38</v>
      </c>
      <c r="BL66" s="135">
        <v>0</v>
      </c>
      <c r="BM66" s="135">
        <v>38</v>
      </c>
      <c r="BN66" s="135">
        <v>27</v>
      </c>
      <c r="BO66" s="135">
        <v>7</v>
      </c>
      <c r="BP66" s="135">
        <v>27</v>
      </c>
      <c r="BQ66" s="142">
        <v>1</v>
      </c>
      <c r="BR66" s="145">
        <v>1</v>
      </c>
      <c r="BS66" s="145">
        <v>1</v>
      </c>
      <c r="BT66" s="145">
        <v>1</v>
      </c>
      <c r="BU66" s="145">
        <v>1</v>
      </c>
      <c r="BV66" s="145">
        <v>1</v>
      </c>
      <c r="BW66" s="130">
        <v>31</v>
      </c>
      <c r="BX66" s="130">
        <f>Z66</f>
        <v>234</v>
      </c>
      <c r="BY66" s="130">
        <f>BX66</f>
        <v>234</v>
      </c>
      <c r="BZ66" s="130">
        <f>BX66</f>
        <v>234</v>
      </c>
      <c r="CA66" s="130">
        <f>AD66</f>
        <v>17</v>
      </c>
      <c r="CB66" s="130">
        <f>AE66</f>
        <v>968</v>
      </c>
      <c r="CC66" s="130">
        <f>AF66</f>
        <v>968</v>
      </c>
      <c r="CD66" s="130">
        <f>AG66</f>
        <v>968</v>
      </c>
      <c r="CE66" s="130">
        <f>AH66</f>
        <v>60</v>
      </c>
      <c r="CF66" s="130">
        <f>AI66</f>
        <v>60</v>
      </c>
      <c r="CG66" s="130">
        <f>AJ66</f>
        <v>60</v>
      </c>
      <c r="CH66" s="130">
        <f>IFERROR(AV66+AY66+BB66+BE66+BH66+BK66+BN66+BQ66+BT66,0)</f>
        <v>220</v>
      </c>
      <c r="CI66" s="130">
        <f>IFERROR(AW66+AZ66+BC66+BF66+BI66+BL66+BO66+BR66+BU66,0)</f>
        <v>135</v>
      </c>
      <c r="CJ66" s="130">
        <f>IFERROR(AX66+BA66+BD66+BG66+BJ66+BM66+BP66+BS66+BV66,0)</f>
        <v>211</v>
      </c>
      <c r="CK66" s="135">
        <v>47</v>
      </c>
      <c r="CL66" s="135">
        <v>1414</v>
      </c>
      <c r="CM66" s="135">
        <v>5</v>
      </c>
      <c r="CN66" s="135">
        <v>1415</v>
      </c>
      <c r="CO66" s="135">
        <v>35</v>
      </c>
      <c r="CP66" s="135">
        <v>13492</v>
      </c>
      <c r="CQ66" s="135">
        <v>786</v>
      </c>
      <c r="CR66" s="135">
        <v>1628</v>
      </c>
      <c r="CS66" s="135">
        <v>3527</v>
      </c>
      <c r="CT66" s="135">
        <v>4168</v>
      </c>
      <c r="CU66" s="139">
        <v>181</v>
      </c>
      <c r="CV66" s="140">
        <v>370</v>
      </c>
      <c r="CW66" s="135">
        <f>ROUND(IFERROR(D66/BW66,0)*100,0)</f>
        <v>100</v>
      </c>
      <c r="CX66" s="130">
        <f>IF(CW66=100,10,-50)</f>
        <v>10</v>
      </c>
      <c r="CY66" s="135">
        <f>ROUND(IFERROR(E66/BZ66,0)*100,0)</f>
        <v>100</v>
      </c>
      <c r="CZ66" s="130" t="str">
        <f>IF((CY66=100),"30",IF(AND(CY66&lt;=99,CY66&gt;90),"20",IF(AND(CY66&lt;=90,CY66&gt;80),"10","-30")))</f>
        <v>30</v>
      </c>
      <c r="DA66" s="135">
        <f>ROUND(IFERROR(F66/(CD66+CG66),0)*100,0)</f>
        <v>93</v>
      </c>
      <c r="DB66" s="130" t="str">
        <f>IF(AND(DA66&lt;=100,DA66&gt;90),"30",IF(AND(DA66&lt;=90,DA66&gt;80),"20",IF(AND(DA66&lt;=80,DA66&gt;70),"15",IF(AND(DA66&lt;=70,DA66&gt;60),"10",IF(AND(DA66&lt;=60,DA66&gt;50),"5","0")))))</f>
        <v>30</v>
      </c>
      <c r="DC66" s="135">
        <f>ROUND(IFERROR(G66/CJ66,0)*100,0)</f>
        <v>27</v>
      </c>
      <c r="DD66" s="135" t="str">
        <f>IF(AND(DC66&lt;=100,DC66&gt;60),"30",IF(AND(DC66&lt;=60,DC66&gt;40),"20",IF(AND(DC66&lt;=40,DC66&gt;30),"15",IF(AND(DC66&lt;=30,DC66&gt;20),"10",IF(AND(DC66&lt;=20,DC66&gt;10),"5",IF(DC66=0,-30,0))))))</f>
        <v>10</v>
      </c>
      <c r="DE66" s="135">
        <f>ROUND(IFERROR(CK66/CL66*100,0),0)</f>
        <v>3</v>
      </c>
      <c r="DF66" s="130" t="str">
        <f>IF(AND(DE66&lt;=100,DE66&gt;60),"20",IF(AND(DE66&lt;=60,DE66&gt;40),"15",IF(AND(DE66&lt;=40,DE66&gt;20),"10",IF(AND(DE66&lt;=20,DE66&gt;10),"5","0"))))</f>
        <v>0</v>
      </c>
      <c r="DG66" s="135">
        <f>ROUND(IFERROR(CM66/CN66*100,0),0)</f>
        <v>0</v>
      </c>
      <c r="DH66" s="130" t="str">
        <f>IF(AND(DG66&lt;=100,DG66&gt;60),"20",IF(AND(DG66&lt;=60,DG66&gt;40),"15",IF(AND(DG66&lt;=40,DG66&gt;20),"10",IF(AND(DG66&lt;=20,DG66&gt;10),"5","0"))))</f>
        <v>0</v>
      </c>
      <c r="DI66" s="135">
        <f>ROUND(IFERROR(CO66/CP66*100,0),0)</f>
        <v>0</v>
      </c>
      <c r="DJ66" s="130" t="str">
        <f>IF(AND(DI66&lt;=100,DI66&gt;60),"20",IF(AND(DI66&lt;=60,DI66&gt;40),"15",IF(AND(DI66&lt;=40,DI66&gt;20),"10",IF(AND(DI66&lt;=20,DI66&gt;10),"5","0"))))</f>
        <v>0</v>
      </c>
      <c r="DK66" s="135">
        <f>ROUND(IFERROR(CQ66/(CQ66+CR66)*100,0),0)</f>
        <v>33</v>
      </c>
      <c r="DL66" s="130" t="str">
        <f>IF(AND(DK66&lt;=100,DK66&gt;60),"20",IF(AND(DK66&lt;=60,DK66&gt;40),"15",IF(AND(DK66&lt;=40,DK66&gt;20),"10",IF(AND(DK66&lt;=20,DK66&gt;10),"5","0"))))</f>
        <v>10</v>
      </c>
      <c r="DM66" s="135">
        <f>ROUND(IFERROR(I66/(BW66+BY66+CC66+CF66+CI66),0)*100,0)</f>
        <v>61</v>
      </c>
      <c r="DN66" s="130" t="str">
        <f>IF(AND(DM66&lt;=100,DM66&gt;80),"50",IF(AND(DM66&lt;=80,DM66&gt;60),"40",IF(AND(DM66&lt;=60,DM66&gt;40),"30",IF(AND(DM66&lt;=40,DM66&gt;20),"20",IF(AND(DM66&lt;=20,DM66&gt;10),"10",IF(AND(DM66&lt;=10,DM66&gt;=5),"5","0"))))))</f>
        <v>40</v>
      </c>
      <c r="DO66" s="135">
        <f>ROUND(IFERROR(CS66/CT66,0)*100,0)</f>
        <v>85</v>
      </c>
      <c r="DP66" s="130" t="str">
        <f>IF(AND(DO66&lt;=100,DO66&gt;80),"30",IF(AND(DO66&lt;=80,DO66&gt;60),"20",IF(AND(DO66&lt;=60,DO66&gt;50),"15",IF(AND(DO66&lt;=50,DO66&gt;40),"10","0"))))</f>
        <v>30</v>
      </c>
      <c r="DQ66" s="130">
        <f>ROUND(IFERROR(CU66/CV66,0)*100,0)</f>
        <v>49</v>
      </c>
      <c r="DR66" s="130" t="str">
        <f>IF(AND(DQ66&lt;=100,DQ66&gt;80),"30",IF(AND(DQ66&lt;=80,DQ66&gt;60),"20",IF(AND(DQ66&lt;=60,DQ66&gt;40),"15",IF(AND(DQ66&lt;=40,DQ66&gt;20),"10","0"))))</f>
        <v>15</v>
      </c>
      <c r="DS66" s="130">
        <f>CX66+CZ66+DB66+DD66+DF66+DH66+DJ66+DL66+DN66+DP66+DR66</f>
        <v>175</v>
      </c>
      <c r="DT66" s="130">
        <v>3916</v>
      </c>
      <c r="DU66" s="130">
        <v>0</v>
      </c>
      <c r="DV66" s="130">
        <v>33221</v>
      </c>
      <c r="DW66" s="130">
        <v>27</v>
      </c>
      <c r="DX66" s="130">
        <v>0</v>
      </c>
      <c r="DY66" s="130">
        <f>ROUND(IFERROR((DT66+DU66+DX66)/(DV66+DT66+DW66),0)*100,0)</f>
        <v>11</v>
      </c>
      <c r="DZ66" s="130" t="str">
        <f>IF(AND(DY66&lt;=100,DY66&gt;90),"50",IF(AND(DY66&lt;=90,DY66&gt;80),"45",IF(AND(DY66&lt;=80,DY66&gt;70),"40",IF(AND(DY66&lt;=70,DY66&gt;60),"35",IF(AND(DY66&lt;=60,DY66&gt;50),"30",IF(AND(DY66&lt;=50,DY66&gt;40),"25",IF(AND(DY66&lt;=40,DY66&gt;30),"20",IF(AND(DY66&lt;=30,DY66&gt;20),"15",IF(AND(DY66&lt;=20,DY66&gt;10),"10",IF(AND(DY66&lt;=10,DY66&gt;5),"5","0"))))))))))</f>
        <v>10</v>
      </c>
      <c r="EA66" s="130">
        <f>ROUND(IFERROR(DU66/DW66,0)*100,0)</f>
        <v>0</v>
      </c>
      <c r="EB66" s="130" t="str">
        <f>IF(EA66=100,"20","0")</f>
        <v>0</v>
      </c>
      <c r="EC66" s="130">
        <v>50</v>
      </c>
      <c r="ED66" s="130" t="str">
        <f>IF(AND(EC66&lt;=100,EC66&gt;80),"20",IF(AND(EC66&lt;=80,EC66&gt;60),"15",IF(AND(EC66&lt;=60,EC66&gt;40),"10","0")))</f>
        <v>10</v>
      </c>
      <c r="EE66" s="130">
        <f>DZ66+EB66+ED66</f>
        <v>20</v>
      </c>
      <c r="EF66" s="130">
        <f>EE66+DS66</f>
        <v>195</v>
      </c>
      <c r="EG66" s="142">
        <v>49082</v>
      </c>
      <c r="EH66" s="146">
        <v>1042055</v>
      </c>
      <c r="EI66" s="141">
        <f>ROUND(EG66/EH66*100000,0)</f>
        <v>4710</v>
      </c>
      <c r="EJ66" s="141" t="str">
        <f>IF(AND(EI66&gt;=4001,EI66&gt;=4001),"30",IF(AND(EI66&lt;=4000,EI66&gt;=3001),"20",IF(AND(EI66&lt;=3000,EI66&gt;=2001),"10",IF(AND(EI66&lt;=2000,EI66&gt;=1001),"5",IF(AND(EI66&lt;=1000,EI66&gt;=0),"0")))))</f>
        <v>30</v>
      </c>
      <c r="EK66" s="145">
        <v>13</v>
      </c>
      <c r="EL66" s="135" t="str">
        <f>IF(AND(EK66&gt;=5,EK66&gt;=5),"30",IF(AND(EK66&lt;=4,EK66&gt;=3),"20",IF(AND(EK66&lt;=2,EK66&gt;=1),"10",IF(AND(EK66=0,EK66=0),"0"))))</f>
        <v>30</v>
      </c>
      <c r="EM66" s="138">
        <v>10</v>
      </c>
      <c r="EN66" s="135">
        <f>IFERROR(ROUND(EM66/BZ66*100,0),0)</f>
        <v>4</v>
      </c>
      <c r="EO66" s="135" t="str">
        <f>IF(AND(EN66&lt;=100, EN66&gt;80),"30",IF(AND(EN66&lt;=80, EN66&gt;60),"20",IF(AND(EN66&lt;=60, EN66&gt;40),"15",IF(AND(EN66&lt;=40, EN66&gt;20),"10",IF(AND(EN66&lt;=20, EN66&gt;5),"5",IF(AND(EN66&lt;=5, EN66&gt;=0),"0"))))))</f>
        <v>0</v>
      </c>
      <c r="EP66" s="142">
        <v>31</v>
      </c>
      <c r="EQ66" s="135">
        <f>IFERROR(ROUND(EP66/BW66*100,0),0)</f>
        <v>100</v>
      </c>
      <c r="ER66" s="135">
        <f>IF(EQ66=100,10,-50)</f>
        <v>10</v>
      </c>
      <c r="ES66" s="142">
        <v>195</v>
      </c>
      <c r="ET66" s="135">
        <f>IFERROR(ROUND(ES66/BZ66*100,0),0)</f>
        <v>83</v>
      </c>
      <c r="EU66" s="135" t="str">
        <f>IF(AND(ET66&lt;=100,ET66&gt;90),"50",IF(AND(ET66&lt;=90,ET66&gt;80),"45",IF(AND(ET66&lt;=80,ET66&gt;70),"40",IF(AND(ET66&lt;=70,ET66&gt;60),"35",IF(AND(ET66&lt;=60,ET66&gt;50),"30",IF(AND(ET66&lt;=50,ET66&gt;40),"25",IF(AND(ET66&lt;=40,ET66&gt;30),"20",IF(AND(ET66&lt;=30,ET66&gt;20),"15",IF(AND(ET66&lt;=20,ET66&gt;10),"10",IF(AND(ET66&lt;=10,ET66&gt;5),"5",IF(AND(ET66&lt;=5,ET66&gt;0),"1",IF(AND(ET66&lt;=0,ET66&lt;0),"0"))))))))))))</f>
        <v>45</v>
      </c>
      <c r="EV66" s="142">
        <v>188</v>
      </c>
      <c r="EW66" s="135">
        <f>IFERROR(ROUND(EV66/(BW66+BY66)*100,0),0)</f>
        <v>71</v>
      </c>
      <c r="EX66" s="135" t="str">
        <f>IF(AND(EW66&lt;=100,EW66&gt;90),"50",IF(AND(EW66&lt;=90,EW66&gt;80),"45",IF(AND(EW66&lt;=80,EW66&gt;70),"40",IF(AND(EW66&lt;=70,EW66&gt;60),"35",IF(AND(EW66&lt;=60,EW66&gt;50),"30",IF(AND(EW66&lt;=50,EW66&gt;40),"25",IF(AND(EW66&lt;=40,EW66&gt;30),"20",IF(AND(EW66&lt;=30,EW66&gt;20),"15",IF(AND(EW66&lt;=20,EW66&gt;10),"10",IF(AND(EW66&lt;=10,EW66&gt;5),"5",IF(AND(EW66&lt;5,EW66&gt;0),"0")))))))))))</f>
        <v>40</v>
      </c>
      <c r="EY66" s="142">
        <v>1</v>
      </c>
      <c r="EZ66" s="130" t="str">
        <f>IF(AND(EY66&gt;=5,EY66&gt;=5),"30",IF(AND(EY66&lt;=4,EY66&gt;1),"20",IF(AND(EY66&lt;=1,EY66&gt;0),"10",IF(AND(EY66=0,EY66=0),"0"))))</f>
        <v>10</v>
      </c>
      <c r="FA66" s="142">
        <v>0</v>
      </c>
      <c r="FB66" s="130" t="str">
        <f>IF(AND(FA66&lt;=100,FA66&gt;80),"30",IF(AND(FA66&lt;=80,FA66&gt;60),"20",IF(AND(FA66&lt;=60,FA66&gt;40),"15",IF(AND(FA66&lt;=40,FA66&gt;20),"10",IF(AND(FA66&lt;=20,FA66&gt;=0),"0")))))</f>
        <v>0</v>
      </c>
      <c r="FC66" s="142">
        <v>26</v>
      </c>
      <c r="FD66" s="130" t="str">
        <f>IF(AND(FC66&lt;=100,FC66&gt;80),"30",IF(AND(FC66&lt;=80,FC66&gt;60),"20",IF(AND(FC66&lt;=60,FC66&gt;40),"15",IF(AND(FC66&lt;=40,FC66&gt;20),"10",IF(AND(FC66&lt;=20,FC66&gt;5),"5",IF(AND(FC66&lt;=5,FC66&gt;=0),"0"))))))</f>
        <v>10</v>
      </c>
      <c r="FE66" s="130">
        <f>EJ66+EL66+EO66</f>
        <v>60</v>
      </c>
      <c r="FF66" s="130">
        <f>ER66+EU66+EX66+EZ66+FB66+FD66</f>
        <v>115</v>
      </c>
      <c r="FG66" s="130">
        <f>FF66+FE66</f>
        <v>175</v>
      </c>
      <c r="FH66" s="143">
        <f>EF66+FG66</f>
        <v>370</v>
      </c>
      <c r="FI66" s="90"/>
      <c r="FJ66" s="86"/>
    </row>
    <row r="67" spans="1:166" ht="15.6" customHeight="1" x14ac:dyDescent="0.3">
      <c r="A67" s="43">
        <v>64</v>
      </c>
      <c r="B67" s="43" t="s">
        <v>153</v>
      </c>
      <c r="C67" s="87" t="s">
        <v>309</v>
      </c>
      <c r="D67" s="130">
        <v>37</v>
      </c>
      <c r="E67" s="130">
        <v>74</v>
      </c>
      <c r="F67" s="130">
        <v>1020</v>
      </c>
      <c r="G67" s="131">
        <v>358</v>
      </c>
      <c r="H67" s="131">
        <v>257</v>
      </c>
      <c r="I67" s="130">
        <v>1165</v>
      </c>
      <c r="J67" s="131">
        <v>45</v>
      </c>
      <c r="K67" s="131">
        <v>158</v>
      </c>
      <c r="L67" s="131">
        <v>547</v>
      </c>
      <c r="M67" s="131">
        <v>521</v>
      </c>
      <c r="N67" s="131">
        <v>1001</v>
      </c>
      <c r="O67" s="131">
        <v>61</v>
      </c>
      <c r="P67" s="132" t="s">
        <v>310</v>
      </c>
      <c r="Q67" s="133">
        <v>40</v>
      </c>
      <c r="R67" s="133">
        <v>112</v>
      </c>
      <c r="S67" s="133">
        <v>90</v>
      </c>
      <c r="T67" s="133">
        <v>22</v>
      </c>
      <c r="U67" s="133">
        <v>0</v>
      </c>
      <c r="V67" s="133">
        <v>0</v>
      </c>
      <c r="W67" s="133">
        <v>0</v>
      </c>
      <c r="X67" s="144" t="s">
        <v>428</v>
      </c>
      <c r="Y67" s="134">
        <v>37</v>
      </c>
      <c r="Z67" s="134">
        <v>74</v>
      </c>
      <c r="AA67" s="134"/>
      <c r="AB67" s="134"/>
      <c r="AC67" s="134">
        <v>40</v>
      </c>
      <c r="AD67" s="134">
        <v>34</v>
      </c>
      <c r="AE67" s="134">
        <v>974</v>
      </c>
      <c r="AF67" s="134">
        <v>965</v>
      </c>
      <c r="AG67" s="134">
        <v>965</v>
      </c>
      <c r="AH67" s="134">
        <v>80</v>
      </c>
      <c r="AI67" s="134"/>
      <c r="AJ67" s="134"/>
      <c r="AK67" s="134">
        <v>3</v>
      </c>
      <c r="AL67" s="135">
        <v>97</v>
      </c>
      <c r="AM67" s="135">
        <v>34</v>
      </c>
      <c r="AN67" s="135">
        <v>63</v>
      </c>
      <c r="AO67" s="135">
        <f>AP67+AQ67</f>
        <v>1052</v>
      </c>
      <c r="AP67" s="135">
        <v>547</v>
      </c>
      <c r="AQ67" s="135">
        <v>505</v>
      </c>
      <c r="AR67" s="135">
        <v>410</v>
      </c>
      <c r="AS67" s="135">
        <v>87</v>
      </c>
      <c r="AT67" s="135">
        <v>323</v>
      </c>
      <c r="AU67" s="136" t="s">
        <v>311</v>
      </c>
      <c r="AV67" s="135">
        <v>150</v>
      </c>
      <c r="AW67" s="135">
        <v>42</v>
      </c>
      <c r="AX67" s="135">
        <v>150</v>
      </c>
      <c r="AY67" s="135">
        <v>9</v>
      </c>
      <c r="AZ67" s="135">
        <v>9</v>
      </c>
      <c r="BA67" s="135">
        <v>9</v>
      </c>
      <c r="BB67" s="135">
        <v>16</v>
      </c>
      <c r="BC67" s="135">
        <v>16</v>
      </c>
      <c r="BD67" s="135">
        <v>16</v>
      </c>
      <c r="BE67" s="135">
        <v>1</v>
      </c>
      <c r="BF67" s="135">
        <v>1</v>
      </c>
      <c r="BG67" s="135">
        <v>1</v>
      </c>
      <c r="BH67" s="135">
        <v>1</v>
      </c>
      <c r="BI67" s="135">
        <v>1</v>
      </c>
      <c r="BJ67" s="135">
        <v>1</v>
      </c>
      <c r="BK67" s="135">
        <v>385</v>
      </c>
      <c r="BL67" s="135">
        <v>202</v>
      </c>
      <c r="BM67" s="135">
        <v>202</v>
      </c>
      <c r="BN67" s="135">
        <v>68</v>
      </c>
      <c r="BO67" s="135">
        <v>4</v>
      </c>
      <c r="BP67" s="135">
        <v>4</v>
      </c>
      <c r="BQ67" s="142">
        <v>1</v>
      </c>
      <c r="BR67" s="145">
        <v>1</v>
      </c>
      <c r="BS67" s="145">
        <v>1</v>
      </c>
      <c r="BT67" s="145">
        <v>2</v>
      </c>
      <c r="BU67" s="145">
        <v>2</v>
      </c>
      <c r="BV67" s="145">
        <v>2</v>
      </c>
      <c r="BW67" s="130">
        <f>Y67</f>
        <v>37</v>
      </c>
      <c r="BX67" s="130">
        <f>Z67</f>
        <v>74</v>
      </c>
      <c r="BY67" s="130">
        <f>BX67</f>
        <v>74</v>
      </c>
      <c r="BZ67" s="130">
        <f>BX67</f>
        <v>74</v>
      </c>
      <c r="CA67" s="130">
        <f>AD67</f>
        <v>34</v>
      </c>
      <c r="CB67" s="130">
        <f>AE67</f>
        <v>974</v>
      </c>
      <c r="CC67" s="130">
        <f>AF67</f>
        <v>965</v>
      </c>
      <c r="CD67" s="130">
        <f>AG67</f>
        <v>965</v>
      </c>
      <c r="CE67" s="130">
        <f>AH67</f>
        <v>80</v>
      </c>
      <c r="CF67" s="130">
        <f>CE67</f>
        <v>80</v>
      </c>
      <c r="CG67" s="130">
        <f>CE67</f>
        <v>80</v>
      </c>
      <c r="CH67" s="130">
        <f>IFERROR(AV67+AY67+BB67+BE67+BH67+BK67+BN67+BQ67+BT67,0)</f>
        <v>633</v>
      </c>
      <c r="CI67" s="130">
        <f>IFERROR(AW67+AZ67+BC67+BF67+BI67+BL67+BO67+BR67+BU67,0)</f>
        <v>278</v>
      </c>
      <c r="CJ67" s="130">
        <f>IFERROR(AX67+BA67+BD67+BG67+BJ67+BM67+BP67+BS67+BV67,0)</f>
        <v>386</v>
      </c>
      <c r="CK67" s="135">
        <v>64</v>
      </c>
      <c r="CL67" s="135">
        <v>1738</v>
      </c>
      <c r="CM67" s="135">
        <v>2</v>
      </c>
      <c r="CN67" s="135">
        <v>1739</v>
      </c>
      <c r="CO67" s="135">
        <v>7578</v>
      </c>
      <c r="CP67" s="135">
        <v>44501</v>
      </c>
      <c r="CQ67" s="135">
        <v>8622</v>
      </c>
      <c r="CR67" s="135">
        <v>11266</v>
      </c>
      <c r="CS67" s="135">
        <v>30037</v>
      </c>
      <c r="CT67" s="135">
        <v>35265</v>
      </c>
      <c r="CU67" s="139">
        <v>2153</v>
      </c>
      <c r="CV67" s="140">
        <v>5176</v>
      </c>
      <c r="CW67" s="135">
        <f>ROUND(IFERROR(D67/BW67,0)*100,0)</f>
        <v>100</v>
      </c>
      <c r="CX67" s="130">
        <f>IF(CW67=100,10,-50)</f>
        <v>10</v>
      </c>
      <c r="CY67" s="135">
        <f>ROUND(IFERROR(E67/BZ67,0)*100,0)</f>
        <v>100</v>
      </c>
      <c r="CZ67" s="130" t="str">
        <f>IF((CY67=100),"30",IF(AND(CY67&lt;=99,CY67&gt;90),"20",IF(AND(CY67&lt;=90,CY67&gt;80),"10","-30")))</f>
        <v>30</v>
      </c>
      <c r="DA67" s="135">
        <f>ROUND(IFERROR(F67/(CD67+CG67),0)*100,0)</f>
        <v>98</v>
      </c>
      <c r="DB67" s="130" t="str">
        <f>IF(AND(DA67&lt;=100,DA67&gt;90),"30",IF(AND(DA67&lt;=90,DA67&gt;80),"20",IF(AND(DA67&lt;=80,DA67&gt;70),"15",IF(AND(DA67&lt;=70,DA67&gt;60),"10",IF(AND(DA67&lt;=60,DA67&gt;50),"5","0")))))</f>
        <v>30</v>
      </c>
      <c r="DC67" s="135">
        <f>ROUND(IFERROR(G67/CJ67,0)*100,0)</f>
        <v>93</v>
      </c>
      <c r="DD67" s="135" t="str">
        <f>IF(AND(DC67&lt;=100,DC67&gt;60),"30",IF(AND(DC67&lt;=60,DC67&gt;40),"20",IF(AND(DC67&lt;=40,DC67&gt;30),"15",IF(AND(DC67&lt;=30,DC67&gt;20),"10",IF(AND(DC67&lt;=20,DC67&gt;10),"5",IF(DC67=0,-30,0))))))</f>
        <v>30</v>
      </c>
      <c r="DE67" s="135">
        <f>ROUND(IFERROR(CK67/CL67*100,0),0)</f>
        <v>4</v>
      </c>
      <c r="DF67" s="130" t="str">
        <f>IF(AND(DE67&lt;=100,DE67&gt;60),"20",IF(AND(DE67&lt;=60,DE67&gt;40),"15",IF(AND(DE67&lt;=40,DE67&gt;20),"10",IF(AND(DE67&lt;=20,DE67&gt;10),"5","0"))))</f>
        <v>0</v>
      </c>
      <c r="DG67" s="135">
        <f>ROUND(IFERROR(CM67/CN67*100,0),0)</f>
        <v>0</v>
      </c>
      <c r="DH67" s="130" t="str">
        <f>IF(AND(DG67&lt;=100,DG67&gt;60),"20",IF(AND(DG67&lt;=60,DG67&gt;40),"15",IF(AND(DG67&lt;=40,DG67&gt;20),"10",IF(AND(DG67&lt;=20,DG67&gt;10),"5","0"))))</f>
        <v>0</v>
      </c>
      <c r="DI67" s="135">
        <f>ROUND(IFERROR(CO67/CP67*100,0),0)</f>
        <v>17</v>
      </c>
      <c r="DJ67" s="130" t="str">
        <f>IF(AND(DI67&lt;=100,DI67&gt;60),"20",IF(AND(DI67&lt;=60,DI67&gt;40),"15",IF(AND(DI67&lt;=40,DI67&gt;20),"10",IF(AND(DI67&lt;=20,DI67&gt;10),"5","0"))))</f>
        <v>5</v>
      </c>
      <c r="DK67" s="135">
        <f>ROUND(IFERROR(CQ67/(CQ67+CR67)*100,0),0)</f>
        <v>43</v>
      </c>
      <c r="DL67" s="130" t="str">
        <f>IF(AND(DK67&lt;=100,DK67&gt;60),"20",IF(AND(DK67&lt;=60,DK67&gt;40),"15",IF(AND(DK67&lt;=40,DK67&gt;20),"10",IF(AND(DK67&lt;=20,DK67&gt;10),"5","0"))))</f>
        <v>15</v>
      </c>
      <c r="DM67" s="135">
        <f>ROUND(IFERROR(I67/(BW67+BY67+CC67+CF67+CI67),0)*100,0)</f>
        <v>81</v>
      </c>
      <c r="DN67" s="130" t="str">
        <f>IF(AND(DM67&lt;=100,DM67&gt;80),"50",IF(AND(DM67&lt;=80,DM67&gt;60),"40",IF(AND(DM67&lt;=60,DM67&gt;40),"30",IF(AND(DM67&lt;=40,DM67&gt;20),"20",IF(AND(DM67&lt;=20,DM67&gt;10),"10",IF(AND(DM67&lt;=10,DM67&gt;=5),"5","0"))))))</f>
        <v>50</v>
      </c>
      <c r="DO67" s="135">
        <f>ROUND(IFERROR(CS67/CT67,0)*100,0)</f>
        <v>85</v>
      </c>
      <c r="DP67" s="130" t="str">
        <f>IF(AND(DO67&lt;=100,DO67&gt;80),"30",IF(AND(DO67&lt;=80,DO67&gt;60),"20",IF(AND(DO67&lt;=60,DO67&gt;50),"15",IF(AND(DO67&lt;=50,DO67&gt;40),"10","0"))))</f>
        <v>30</v>
      </c>
      <c r="DQ67" s="130">
        <f>ROUND(IFERROR(CU67/CV67,0)*100,0)</f>
        <v>42</v>
      </c>
      <c r="DR67" s="130" t="str">
        <f>IF(AND(DQ67&lt;=100,DQ67&gt;80),"30",IF(AND(DQ67&lt;=80,DQ67&gt;60),"20",IF(AND(DQ67&lt;=60,DQ67&gt;40),"15",IF(AND(DQ67&lt;=40,DQ67&gt;20),"10","0"))))</f>
        <v>15</v>
      </c>
      <c r="DS67" s="130">
        <f>CX67+CZ67+DB67+DD67+DF67+DH67+DJ67+DL67+DN67+DP67+DR67</f>
        <v>215</v>
      </c>
      <c r="DT67" s="130">
        <v>35845</v>
      </c>
      <c r="DU67" s="130">
        <v>0</v>
      </c>
      <c r="DV67" s="130">
        <v>205078</v>
      </c>
      <c r="DW67" s="130">
        <v>0</v>
      </c>
      <c r="DX67" s="130">
        <v>19902</v>
      </c>
      <c r="DY67" s="130">
        <f>ROUND(IFERROR((DT67+DU67+DX67)/(DV67+DT67+DW67),0)*100,0)</f>
        <v>23</v>
      </c>
      <c r="DZ67" s="130" t="str">
        <f>IF(AND(DY67&lt;=100,DY67&gt;90),"50",IF(AND(DY67&lt;=90,DY67&gt;80),"45",IF(AND(DY67&lt;=80,DY67&gt;70),"40",IF(AND(DY67&lt;=70,DY67&gt;60),"35",IF(AND(DY67&lt;=60,DY67&gt;50),"30",IF(AND(DY67&lt;=50,DY67&gt;40),"25",IF(AND(DY67&lt;=40,DY67&gt;30),"20",IF(AND(DY67&lt;=30,DY67&gt;20),"15",IF(AND(DY67&lt;=20,DY67&gt;10),"10",IF(AND(DY67&lt;=10,DY67&gt;5),"5","0"))))))))))</f>
        <v>15</v>
      </c>
      <c r="EA67" s="130">
        <v>100</v>
      </c>
      <c r="EB67" s="130" t="str">
        <f>IF(EA67=100,"20","0")</f>
        <v>20</v>
      </c>
      <c r="EC67" s="130">
        <f>ROUND(IFERROR(DX67/DV67,0)*100,0)</f>
        <v>10</v>
      </c>
      <c r="ED67" s="130" t="str">
        <f>IF(AND(EC67&lt;=100,EC67&gt;80),"20",IF(AND(EC67&lt;=80,EC67&gt;60),"15",IF(AND(EC67&lt;=60,EC67&gt;40),"10","0")))</f>
        <v>0</v>
      </c>
      <c r="EE67" s="130">
        <f>DZ67+EB67+ED67</f>
        <v>35</v>
      </c>
      <c r="EF67" s="130">
        <f>EE67+DS67</f>
        <v>250</v>
      </c>
      <c r="EG67" s="142">
        <v>85635</v>
      </c>
      <c r="EH67" s="146">
        <v>1594799</v>
      </c>
      <c r="EI67" s="141">
        <f>ROUND(EG67/EH67*100000,0)</f>
        <v>5370</v>
      </c>
      <c r="EJ67" s="141" t="str">
        <f>IF(AND(EI67&gt;=4001,EI67&gt;=4001),"30",IF(AND(EI67&lt;=4000,EI67&gt;=3001),"20",IF(AND(EI67&lt;=3000,EI67&gt;=2001),"10",IF(AND(EI67&lt;=2000,EI67&gt;=1001),"5",IF(AND(EI67&lt;=1000,EI67&gt;=0),"0")))))</f>
        <v>30</v>
      </c>
      <c r="EK67" s="145">
        <v>36</v>
      </c>
      <c r="EL67" s="135" t="str">
        <f>IF(AND(EK67&gt;=5,EK67&gt;=5),"30",IF(AND(EK67&lt;=4,EK67&gt;=3),"20",IF(AND(EK67&lt;=2,EK67&gt;=1),"10",IF(AND(EK67=0,EK67=0),"0"))))</f>
        <v>30</v>
      </c>
      <c r="EM67" s="138">
        <v>34</v>
      </c>
      <c r="EN67" s="135">
        <f>IFERROR(ROUND(EM67/BZ67*100,0),0)</f>
        <v>46</v>
      </c>
      <c r="EO67" s="135" t="str">
        <f>IF(AND(EN67&lt;=100, EN67&gt;80),"30",IF(AND(EN67&lt;=80, EN67&gt;60),"20",IF(AND(EN67&lt;=60, EN67&gt;40),"15",IF(AND(EN67&lt;=40, EN67&gt;20),"10",IF(AND(EN67&lt;=20, EN67&gt;5),"5",IF(AND(EN67&lt;=5, EN67&gt;=0),"0"))))))</f>
        <v>15</v>
      </c>
      <c r="EP67" s="142">
        <v>37</v>
      </c>
      <c r="EQ67" s="135">
        <f>IFERROR(ROUND(EP67/BW67*100,0),0)</f>
        <v>100</v>
      </c>
      <c r="ER67" s="135">
        <f>IF(EQ67=100,10,-50)</f>
        <v>10</v>
      </c>
      <c r="ES67" s="142">
        <v>71</v>
      </c>
      <c r="ET67" s="135">
        <f>IFERROR(ROUND(ES67/BZ67*100,0),0)</f>
        <v>96</v>
      </c>
      <c r="EU67" s="135" t="str">
        <f>IF(AND(ET67&lt;=100,ET67&gt;90),"50",IF(AND(ET67&lt;=90,ET67&gt;80),"45",IF(AND(ET67&lt;=80,ET67&gt;70),"40",IF(AND(ET67&lt;=70,ET67&gt;60),"35",IF(AND(ET67&lt;=60,ET67&gt;50),"30",IF(AND(ET67&lt;=50,ET67&gt;40),"25",IF(AND(ET67&lt;=40,ET67&gt;30),"20",IF(AND(ET67&lt;=30,ET67&gt;20),"15",IF(AND(ET67&lt;=20,ET67&gt;10),"10",IF(AND(ET67&lt;=10,ET67&gt;5),"5",IF(AND(ET67&lt;=5,ET67&gt;0),"1",IF(AND(ET67&lt;=0,ET67&lt;0),"0"))))))))))))</f>
        <v>50</v>
      </c>
      <c r="EV67" s="142">
        <v>107</v>
      </c>
      <c r="EW67" s="135">
        <f>IFERROR(ROUND(EV67/(BW67+BY67)*100,0),0)</f>
        <v>96</v>
      </c>
      <c r="EX67" s="135" t="str">
        <f>IF(AND(EW67&lt;=100,EW67&gt;90),"50",IF(AND(EW67&lt;=90,EW67&gt;80),"45",IF(AND(EW67&lt;=80,EW67&gt;70),"40",IF(AND(EW67&lt;=70,EW67&gt;60),"35",IF(AND(EW67&lt;=60,EW67&gt;50),"30",IF(AND(EW67&lt;=50,EW67&gt;40),"25",IF(AND(EW67&lt;=40,EW67&gt;30),"20",IF(AND(EW67&lt;=30,EW67&gt;20),"15",IF(AND(EW67&lt;=20,EW67&gt;10),"10",IF(AND(EW67&lt;=10,EW67&gt;5),"5",IF(AND(EW67&lt;5,EW67&gt;0),"0")))))))))))</f>
        <v>50</v>
      </c>
      <c r="EY67" s="142">
        <v>1</v>
      </c>
      <c r="EZ67" s="130" t="str">
        <f>IF(AND(EY67&gt;=5,EY67&gt;=5),"30",IF(AND(EY67&lt;=4,EY67&gt;1),"20",IF(AND(EY67&lt;=1,EY67&gt;0),"10",IF(AND(EY67=0,EY67=0),"0"))))</f>
        <v>10</v>
      </c>
      <c r="FA67" s="142">
        <v>0</v>
      </c>
      <c r="FB67" s="130" t="str">
        <f>IF(AND(FA67&lt;=100,FA67&gt;80),"30",IF(AND(FA67&lt;=80,FA67&gt;60),"20",IF(AND(FA67&lt;=60,FA67&gt;40),"15",IF(AND(FA67&lt;=40,FA67&gt;20),"10",IF(AND(FA67&lt;=20,FA67&gt;=0),"0")))))</f>
        <v>0</v>
      </c>
      <c r="FC67" s="142">
        <v>16</v>
      </c>
      <c r="FD67" s="130" t="str">
        <f>IF(AND(FC67&lt;=100,FC67&gt;80),"30",IF(AND(FC67&lt;=80,FC67&gt;60),"20",IF(AND(FC67&lt;=60,FC67&gt;40),"15",IF(AND(FC67&lt;=40,FC67&gt;20),"10",IF(AND(FC67&lt;=20,FC67&gt;5),"5",IF(AND(FC67&lt;=5,FC67&gt;=0),"0"))))))</f>
        <v>5</v>
      </c>
      <c r="FE67" s="130">
        <f>EJ67+EL67+EO67</f>
        <v>75</v>
      </c>
      <c r="FF67" s="130">
        <f>ER67+EU67+EX67+EZ67+FB67+FD67</f>
        <v>125</v>
      </c>
      <c r="FG67" s="130">
        <f>FF67+FE67</f>
        <v>200</v>
      </c>
      <c r="FH67" s="143">
        <f>EF67+FG67</f>
        <v>450</v>
      </c>
      <c r="FI67" s="90"/>
      <c r="FJ67" s="86"/>
    </row>
    <row r="68" spans="1:166" ht="15.6" customHeight="1" x14ac:dyDescent="0.3">
      <c r="A68" s="43">
        <v>65</v>
      </c>
      <c r="B68" s="43" t="s">
        <v>125</v>
      </c>
      <c r="C68" s="87" t="s">
        <v>312</v>
      </c>
      <c r="D68" s="130">
        <v>27</v>
      </c>
      <c r="E68" s="130">
        <v>487</v>
      </c>
      <c r="F68" s="130">
        <v>1466</v>
      </c>
      <c r="G68" s="131">
        <v>463</v>
      </c>
      <c r="H68" s="131">
        <v>287</v>
      </c>
      <c r="I68" s="130">
        <v>2018</v>
      </c>
      <c r="J68" s="131">
        <v>27</v>
      </c>
      <c r="K68" s="131">
        <v>487</v>
      </c>
      <c r="L68" s="131">
        <v>886</v>
      </c>
      <c r="M68" s="131">
        <v>665</v>
      </c>
      <c r="N68" s="131">
        <v>427</v>
      </c>
      <c r="O68" s="131">
        <v>76</v>
      </c>
      <c r="P68" s="132" t="s">
        <v>313</v>
      </c>
      <c r="Q68" s="133">
        <v>27</v>
      </c>
      <c r="R68" s="133">
        <v>487</v>
      </c>
      <c r="S68" s="133">
        <v>445</v>
      </c>
      <c r="T68" s="133">
        <v>42</v>
      </c>
      <c r="U68" s="133">
        <v>1814</v>
      </c>
      <c r="V68" s="133">
        <v>93</v>
      </c>
      <c r="W68" s="133">
        <v>135</v>
      </c>
      <c r="X68" s="144" t="s">
        <v>386</v>
      </c>
      <c r="Y68" s="134">
        <v>27</v>
      </c>
      <c r="Z68" s="134">
        <v>487</v>
      </c>
      <c r="AA68" s="134">
        <v>402</v>
      </c>
      <c r="AB68" s="134">
        <v>487</v>
      </c>
      <c r="AC68" s="134">
        <v>445</v>
      </c>
      <c r="AD68" s="134">
        <v>42</v>
      </c>
      <c r="AE68" s="134">
        <v>1434</v>
      </c>
      <c r="AF68" s="134"/>
      <c r="AG68" s="134"/>
      <c r="AH68" s="134">
        <v>78</v>
      </c>
      <c r="AI68" s="134"/>
      <c r="AJ68" s="134"/>
      <c r="AK68" s="134"/>
      <c r="AL68" s="135">
        <v>487</v>
      </c>
      <c r="AM68" s="135">
        <v>42</v>
      </c>
      <c r="AN68" s="135">
        <v>445</v>
      </c>
      <c r="AO68" s="135">
        <f>AP68+AQ68</f>
        <v>1725</v>
      </c>
      <c r="AP68" s="135">
        <v>886</v>
      </c>
      <c r="AQ68" s="135">
        <v>839</v>
      </c>
      <c r="AR68" s="135">
        <v>474</v>
      </c>
      <c r="AS68" s="135">
        <v>81</v>
      </c>
      <c r="AT68" s="135">
        <v>393</v>
      </c>
      <c r="AU68" s="136" t="s">
        <v>314</v>
      </c>
      <c r="AV68" s="135">
        <v>178</v>
      </c>
      <c r="AW68" s="135">
        <v>170</v>
      </c>
      <c r="AX68" s="135">
        <v>177</v>
      </c>
      <c r="AY68" s="135">
        <v>145</v>
      </c>
      <c r="AZ68" s="135">
        <v>136</v>
      </c>
      <c r="BA68" s="135">
        <v>145</v>
      </c>
      <c r="BB68" s="135">
        <v>56</v>
      </c>
      <c r="BC68" s="135">
        <v>56</v>
      </c>
      <c r="BD68" s="135">
        <v>56</v>
      </c>
      <c r="BE68" s="135">
        <v>38</v>
      </c>
      <c r="BF68" s="135">
        <v>38</v>
      </c>
      <c r="BG68" s="135">
        <v>38</v>
      </c>
      <c r="BH68" s="135">
        <v>40</v>
      </c>
      <c r="BI68" s="135">
        <v>40</v>
      </c>
      <c r="BJ68" s="135">
        <v>40</v>
      </c>
      <c r="BK68" s="135">
        <v>456</v>
      </c>
      <c r="BL68" s="135">
        <v>71</v>
      </c>
      <c r="BM68" s="135">
        <v>275</v>
      </c>
      <c r="BN68" s="135">
        <v>153</v>
      </c>
      <c r="BO68" s="135">
        <v>42</v>
      </c>
      <c r="BP68" s="135">
        <v>78</v>
      </c>
      <c r="BQ68" s="142">
        <v>1</v>
      </c>
      <c r="BR68" s="145">
        <v>1</v>
      </c>
      <c r="BS68" s="145">
        <v>1</v>
      </c>
      <c r="BT68" s="145">
        <v>1</v>
      </c>
      <c r="BU68" s="145">
        <v>1</v>
      </c>
      <c r="BV68" s="145">
        <v>1</v>
      </c>
      <c r="BW68" s="130">
        <f>Y68</f>
        <v>27</v>
      </c>
      <c r="BX68" s="130">
        <f>Z68</f>
        <v>487</v>
      </c>
      <c r="BY68" s="130">
        <f>AA68</f>
        <v>402</v>
      </c>
      <c r="BZ68" s="130">
        <f>AB68</f>
        <v>487</v>
      </c>
      <c r="CA68" s="130">
        <f>AD68</f>
        <v>42</v>
      </c>
      <c r="CB68" s="130">
        <f>AE68</f>
        <v>1434</v>
      </c>
      <c r="CC68" s="130">
        <f>CB68</f>
        <v>1434</v>
      </c>
      <c r="CD68" s="130">
        <f>CB68</f>
        <v>1434</v>
      </c>
      <c r="CE68" s="130">
        <f>AH68</f>
        <v>78</v>
      </c>
      <c r="CF68" s="130">
        <f>CE68</f>
        <v>78</v>
      </c>
      <c r="CG68" s="130">
        <f>CE68</f>
        <v>78</v>
      </c>
      <c r="CH68" s="130">
        <f>IFERROR(AV68+AY68+BB68+BE68+BH68+BK68+BN68+BQ68+BT68,0)</f>
        <v>1068</v>
      </c>
      <c r="CI68" s="130">
        <f>IFERROR(AW68+AZ68+BC68+BF68+BI68+BL68+BO68+BR68+BU68,0)</f>
        <v>555</v>
      </c>
      <c r="CJ68" s="130">
        <f>IFERROR(AX68+BA68+BD68+BG68+BJ68+BM68+BP68+BS68+BV68,0)</f>
        <v>811</v>
      </c>
      <c r="CK68" s="135">
        <v>2523</v>
      </c>
      <c r="CL68" s="135">
        <v>2552</v>
      </c>
      <c r="CM68" s="135">
        <v>2526</v>
      </c>
      <c r="CN68" s="135">
        <v>2553</v>
      </c>
      <c r="CO68" s="135">
        <v>23881</v>
      </c>
      <c r="CP68" s="135">
        <v>36288</v>
      </c>
      <c r="CQ68" s="135">
        <v>5244</v>
      </c>
      <c r="CR68" s="135">
        <v>11854</v>
      </c>
      <c r="CS68" s="135">
        <v>26298</v>
      </c>
      <c r="CT68" s="135">
        <v>26992</v>
      </c>
      <c r="CU68" s="139">
        <v>4142</v>
      </c>
      <c r="CV68" s="140">
        <v>6274</v>
      </c>
      <c r="CW68" s="135">
        <f>ROUND(IFERROR(D68/BW68,0)*100,0)</f>
        <v>100</v>
      </c>
      <c r="CX68" s="130">
        <f>IF(CW68=100,10,-50)</f>
        <v>10</v>
      </c>
      <c r="CY68" s="135">
        <f>ROUND(IFERROR(E68/BZ68,0)*100,0)</f>
        <v>100</v>
      </c>
      <c r="CZ68" s="130" t="str">
        <f>IF((CY68=100),"30",IF(AND(CY68&lt;=99,CY68&gt;90),"20",IF(AND(CY68&lt;=90,CY68&gt;80),"10","-30")))</f>
        <v>30</v>
      </c>
      <c r="DA68" s="135">
        <f>ROUND(IFERROR(F68/(CD68+CG68),0)*100,0)</f>
        <v>97</v>
      </c>
      <c r="DB68" s="130" t="str">
        <f>IF(AND(DA68&lt;=100,DA68&gt;90),"30",IF(AND(DA68&lt;=90,DA68&gt;80),"20",IF(AND(DA68&lt;=80,DA68&gt;70),"15",IF(AND(DA68&lt;=70,DA68&gt;60),"10",IF(AND(DA68&lt;=60,DA68&gt;50),"5","0")))))</f>
        <v>30</v>
      </c>
      <c r="DC68" s="135">
        <f>ROUND(IFERROR(G68/CJ68,0)*100,0)</f>
        <v>57</v>
      </c>
      <c r="DD68" s="135" t="str">
        <f>IF(AND(DC68&lt;=100,DC68&gt;60),"30",IF(AND(DC68&lt;=60,DC68&gt;40),"20",IF(AND(DC68&lt;=40,DC68&gt;30),"15",IF(AND(DC68&lt;=30,DC68&gt;20),"10",IF(AND(DC68&lt;=20,DC68&gt;10),"5",IF(DC68=0,-30,0))))))</f>
        <v>20</v>
      </c>
      <c r="DE68" s="135">
        <f>ROUND(IFERROR(CK68/CL68*100,0),0)</f>
        <v>99</v>
      </c>
      <c r="DF68" s="130" t="str">
        <f>IF(AND(DE68&lt;=100,DE68&gt;60),"20",IF(AND(DE68&lt;=60,DE68&gt;40),"15",IF(AND(DE68&lt;=40,DE68&gt;20),"10",IF(AND(DE68&lt;=20,DE68&gt;10),"5","0"))))</f>
        <v>20</v>
      </c>
      <c r="DG68" s="135">
        <f>ROUND(IFERROR(CM68/CN68*100,0),0)</f>
        <v>99</v>
      </c>
      <c r="DH68" s="130" t="str">
        <f>IF(AND(DG68&lt;=100,DG68&gt;60),"20",IF(AND(DG68&lt;=60,DG68&gt;40),"15",IF(AND(DG68&lt;=40,DG68&gt;20),"10",IF(AND(DG68&lt;=20,DG68&gt;10),"5","0"))))</f>
        <v>20</v>
      </c>
      <c r="DI68" s="135">
        <f>ROUND(IFERROR(CO68/CP68*100,0),0)</f>
        <v>66</v>
      </c>
      <c r="DJ68" s="130" t="str">
        <f>IF(AND(DI68&lt;=100,DI68&gt;60),"20",IF(AND(DI68&lt;=60,DI68&gt;40),"15",IF(AND(DI68&lt;=40,DI68&gt;20),"10",IF(AND(DI68&lt;=20,DI68&gt;10),"5","0"))))</f>
        <v>20</v>
      </c>
      <c r="DK68" s="135">
        <f>ROUND(IFERROR(CQ68/(CQ68+CR68)*100,0),0)</f>
        <v>31</v>
      </c>
      <c r="DL68" s="130" t="str">
        <f>IF(AND(DK68&lt;=100,DK68&gt;60),"20",IF(AND(DK68&lt;=60,DK68&gt;40),"15",IF(AND(DK68&lt;=40,DK68&gt;20),"10",IF(AND(DK68&lt;=20,DK68&gt;10),"5","0"))))</f>
        <v>10</v>
      </c>
      <c r="DM68" s="135">
        <f>ROUND(IFERROR(I68/(BW68+BY68+CC68+CF68+CI68),0)*100,0)</f>
        <v>81</v>
      </c>
      <c r="DN68" s="130" t="str">
        <f>IF(AND(DM68&lt;=100,DM68&gt;80),"50",IF(AND(DM68&lt;=80,DM68&gt;60),"40",IF(AND(DM68&lt;=60,DM68&gt;40),"30",IF(AND(DM68&lt;=40,DM68&gt;20),"20",IF(AND(DM68&lt;=20,DM68&gt;10),"10",IF(AND(DM68&lt;=10,DM68&gt;=5),"5","0"))))))</f>
        <v>50</v>
      </c>
      <c r="DO68" s="135">
        <f>ROUND(IFERROR(CS68/CT68,0)*100,0)</f>
        <v>97</v>
      </c>
      <c r="DP68" s="130" t="str">
        <f>IF(AND(DO68&lt;=100,DO68&gt;80),"30",IF(AND(DO68&lt;=80,DO68&gt;60),"20",IF(AND(DO68&lt;=60,DO68&gt;50),"15",IF(AND(DO68&lt;=50,DO68&gt;40),"10","0"))))</f>
        <v>30</v>
      </c>
      <c r="DQ68" s="130">
        <f>ROUND(IFERROR(CU68/CV68,0)*100,0)</f>
        <v>66</v>
      </c>
      <c r="DR68" s="130" t="str">
        <f>IF(AND(DQ68&lt;=100,DQ68&gt;80),"30",IF(AND(DQ68&lt;=80,DQ68&gt;60),"20",IF(AND(DQ68&lt;=60,DQ68&gt;40),"15",IF(AND(DQ68&lt;=40,DQ68&gt;20),"10","0"))))</f>
        <v>20</v>
      </c>
      <c r="DS68" s="130">
        <f>CX68+CZ68+DB68+DD68+DF68+DH68+DJ68+DL68+DN68+DP68+DR68</f>
        <v>260</v>
      </c>
      <c r="DT68" s="130">
        <v>25971</v>
      </c>
      <c r="DU68" s="130">
        <v>4687</v>
      </c>
      <c r="DV68" s="130">
        <v>206103</v>
      </c>
      <c r="DW68" s="130">
        <v>4687</v>
      </c>
      <c r="DX68" s="130">
        <v>59572</v>
      </c>
      <c r="DY68" s="130">
        <f>ROUND(IFERROR((DT68+DU68+DX68)/(DV68+DT68+DW68),0)*100,0)</f>
        <v>38</v>
      </c>
      <c r="DZ68" s="130" t="str">
        <f>IF(AND(DY68&lt;=100,DY68&gt;90),"50",IF(AND(DY68&lt;=90,DY68&gt;80),"45",IF(AND(DY68&lt;=80,DY68&gt;70),"40",IF(AND(DY68&lt;=70,DY68&gt;60),"35",IF(AND(DY68&lt;=60,DY68&gt;50),"30",IF(AND(DY68&lt;=50,DY68&gt;40),"25",IF(AND(DY68&lt;=40,DY68&gt;30),"20",IF(AND(DY68&lt;=30,DY68&gt;20),"15",IF(AND(DY68&lt;=20,DY68&gt;10),"10",IF(AND(DY68&lt;=10,DY68&gt;5),"5","0"))))))))))</f>
        <v>20</v>
      </c>
      <c r="EA68" s="130">
        <f>ROUND(IFERROR(DU68/DW68,0)*100,0)</f>
        <v>100</v>
      </c>
      <c r="EB68" s="130" t="str">
        <f>IF(EA68=100,"20","0")</f>
        <v>20</v>
      </c>
      <c r="EC68" s="130">
        <f>ROUND(IFERROR(DX68/DV68,0)*100,0)</f>
        <v>29</v>
      </c>
      <c r="ED68" s="130" t="str">
        <f>IF(AND(EC68&lt;=100,EC68&gt;80),"20",IF(AND(EC68&lt;=80,EC68&gt;60),"15",IF(AND(EC68&lt;=60,EC68&gt;40),"10","0")))</f>
        <v>0</v>
      </c>
      <c r="EE68" s="130">
        <f>DZ68+EB68+ED68</f>
        <v>40</v>
      </c>
      <c r="EF68" s="130">
        <f>EE68+DS68</f>
        <v>300</v>
      </c>
      <c r="EG68" s="142">
        <v>163978</v>
      </c>
      <c r="EH68" s="146">
        <v>1604407</v>
      </c>
      <c r="EI68" s="141">
        <f>ROUND(EG68/EH68*100000,0)</f>
        <v>10220</v>
      </c>
      <c r="EJ68" s="141" t="str">
        <f>IF(AND(EI68&gt;=4001,EI68&gt;=4001),"30",IF(AND(EI68&lt;=4000,EI68&gt;=3001),"20",IF(AND(EI68&lt;=3000,EI68&gt;=2001),"10",IF(AND(EI68&lt;=2000,EI68&gt;=1001),"5",IF(AND(EI68&lt;=1000,EI68&gt;=0),"0")))))</f>
        <v>30</v>
      </c>
      <c r="EK68" s="145">
        <v>25</v>
      </c>
      <c r="EL68" s="135" t="str">
        <f>IF(AND(EK68&gt;=5,EK68&gt;=5),"30",IF(AND(EK68&lt;=4,EK68&gt;=3),"20",IF(AND(EK68&lt;=2,EK68&gt;=1),"10",IF(AND(EK68=0,EK68=0),"0"))))</f>
        <v>30</v>
      </c>
      <c r="EM68" s="138">
        <v>456</v>
      </c>
      <c r="EN68" s="135">
        <f>IFERROR(ROUND(EM68/BZ68*100,0),0)</f>
        <v>94</v>
      </c>
      <c r="EO68" s="135" t="str">
        <f>IF(AND(EN68&lt;=100, EN68&gt;80),"30",IF(AND(EN68&lt;=80, EN68&gt;60),"20",IF(AND(EN68&lt;=60, EN68&gt;40),"15",IF(AND(EN68&lt;=40, EN68&gt;20),"10",IF(AND(EN68&lt;=20, EN68&gt;5),"5",IF(AND(EN68&lt;=5, EN68&gt;=0),"0"))))))</f>
        <v>30</v>
      </c>
      <c r="EP68" s="142">
        <v>27</v>
      </c>
      <c r="EQ68" s="135">
        <f>IFERROR(ROUND(EP68/BW68*100,0),0)</f>
        <v>100</v>
      </c>
      <c r="ER68" s="135">
        <f>IF(EQ68=100,10,-50)</f>
        <v>10</v>
      </c>
      <c r="ES68" s="142">
        <v>476</v>
      </c>
      <c r="ET68" s="135">
        <f>IFERROR(ROUND(ES68/BZ68*100,0),0)</f>
        <v>98</v>
      </c>
      <c r="EU68" s="135" t="str">
        <f>IF(AND(ET68&lt;=100,ET68&gt;90),"50",IF(AND(ET68&lt;=90,ET68&gt;80),"45",IF(AND(ET68&lt;=80,ET68&gt;70),"40",IF(AND(ET68&lt;=70,ET68&gt;60),"35",IF(AND(ET68&lt;=60,ET68&gt;50),"30",IF(AND(ET68&lt;=50,ET68&gt;40),"25",IF(AND(ET68&lt;=40,ET68&gt;30),"20",IF(AND(ET68&lt;=30,ET68&gt;20),"15",IF(AND(ET68&lt;=20,ET68&gt;10),"10",IF(AND(ET68&lt;=10,ET68&gt;5),"5",IF(AND(ET68&lt;=5,ET68&gt;0),"1",IF(AND(ET68&lt;=0,ET68&lt;0),"0"))))))))))))</f>
        <v>50</v>
      </c>
      <c r="EV68" s="142">
        <v>430</v>
      </c>
      <c r="EW68" s="135">
        <f>IFERROR(ROUND(EV68/(BW68+BY68)*100,0),0)</f>
        <v>100</v>
      </c>
      <c r="EX68" s="135" t="str">
        <f>IF(AND(EW68&lt;=100,EW68&gt;90),"50",IF(AND(EW68&lt;=90,EW68&gt;80),"45",IF(AND(EW68&lt;=80,EW68&gt;70),"40",IF(AND(EW68&lt;=70,EW68&gt;60),"35",IF(AND(EW68&lt;=60,EW68&gt;50),"30",IF(AND(EW68&lt;=50,EW68&gt;40),"25",IF(AND(EW68&lt;=40,EW68&gt;30),"20",IF(AND(EW68&lt;=30,EW68&gt;20),"15",IF(AND(EW68&lt;=20,EW68&gt;10),"10",IF(AND(EW68&lt;=10,EW68&gt;5),"5",IF(AND(EW68&lt;5,EW68&gt;0),"0")))))))))))</f>
        <v>50</v>
      </c>
      <c r="EY68" s="142">
        <v>5</v>
      </c>
      <c r="EZ68" s="130" t="str">
        <f>IF(AND(EY68&gt;=5,EY68&gt;=5),"30",IF(AND(EY68&lt;=4,EY68&gt;1),"20",IF(AND(EY68&lt;=1,EY68&gt;0),"10",IF(AND(EY68=0,EY68=0),"0"))))</f>
        <v>30</v>
      </c>
      <c r="FA68" s="142">
        <v>100</v>
      </c>
      <c r="FB68" s="130" t="str">
        <f>IF(AND(FA68&lt;=100,FA68&gt;80),"30",IF(AND(FA68&lt;=80,FA68&gt;60),"20",IF(AND(FA68&lt;=60,FA68&gt;40),"15",IF(AND(FA68&lt;=40,FA68&gt;20),"10",IF(AND(FA68&lt;=20,FA68&gt;=0),"0")))))</f>
        <v>30</v>
      </c>
      <c r="FC68" s="142">
        <v>58</v>
      </c>
      <c r="FD68" s="130" t="str">
        <f>IF(AND(FC68&lt;=100,FC68&gt;80),"30",IF(AND(FC68&lt;=80,FC68&gt;60),"20",IF(AND(FC68&lt;=60,FC68&gt;40),"15",IF(AND(FC68&lt;=40,FC68&gt;20),"10",IF(AND(FC68&lt;=20,FC68&gt;5),"5",IF(AND(FC68&lt;=5,FC68&gt;=0),"0"))))))</f>
        <v>15</v>
      </c>
      <c r="FE68" s="130">
        <f>EJ68+EL68+EO68</f>
        <v>90</v>
      </c>
      <c r="FF68" s="130">
        <f>ER68+EU68+EX68+EZ68+FB68+FD68</f>
        <v>185</v>
      </c>
      <c r="FG68" s="130">
        <f>FF68+FE68</f>
        <v>275</v>
      </c>
      <c r="FH68" s="143">
        <f>EF68+FG68</f>
        <v>575</v>
      </c>
      <c r="FI68" s="90"/>
      <c r="FJ68" s="86"/>
    </row>
    <row r="69" spans="1:166" ht="15.6" customHeight="1" x14ac:dyDescent="0.3">
      <c r="A69" s="43">
        <v>66</v>
      </c>
      <c r="B69" s="43" t="s">
        <v>153</v>
      </c>
      <c r="C69" s="87" t="s">
        <v>315</v>
      </c>
      <c r="D69" s="130">
        <v>22</v>
      </c>
      <c r="E69" s="130">
        <v>9</v>
      </c>
      <c r="F69" s="130">
        <v>108</v>
      </c>
      <c r="G69" s="131">
        <v>65</v>
      </c>
      <c r="H69" s="131">
        <v>75</v>
      </c>
      <c r="I69" s="130">
        <v>77</v>
      </c>
      <c r="J69" s="131">
        <v>29</v>
      </c>
      <c r="K69" s="131">
        <v>17</v>
      </c>
      <c r="L69" s="131">
        <v>58</v>
      </c>
      <c r="M69" s="131">
        <v>49</v>
      </c>
      <c r="N69" s="131">
        <v>77</v>
      </c>
      <c r="O69" s="131">
        <v>17</v>
      </c>
      <c r="P69" s="132" t="s">
        <v>316</v>
      </c>
      <c r="Q69" s="133">
        <v>18</v>
      </c>
      <c r="R69" s="133">
        <v>8</v>
      </c>
      <c r="S69" s="133">
        <v>0</v>
      </c>
      <c r="T69" s="133">
        <v>0</v>
      </c>
      <c r="U69" s="133">
        <v>10</v>
      </c>
      <c r="V69" s="133">
        <v>19</v>
      </c>
      <c r="W69" s="133">
        <v>57</v>
      </c>
      <c r="X69" s="144" t="s">
        <v>429</v>
      </c>
      <c r="Y69" s="144">
        <v>22</v>
      </c>
      <c r="Z69" s="144">
        <v>9</v>
      </c>
      <c r="AA69" s="144"/>
      <c r="AB69" s="144"/>
      <c r="AC69" s="144"/>
      <c r="AD69" s="144"/>
      <c r="AE69" s="144">
        <v>102</v>
      </c>
      <c r="AF69" s="144">
        <v>102</v>
      </c>
      <c r="AG69" s="144">
        <v>102</v>
      </c>
      <c r="AH69" s="144">
        <v>7</v>
      </c>
      <c r="AI69" s="144">
        <v>7</v>
      </c>
      <c r="AJ69" s="144">
        <v>7</v>
      </c>
      <c r="AK69" s="144"/>
      <c r="AL69" s="135">
        <v>9</v>
      </c>
      <c r="AM69" s="135">
        <v>9</v>
      </c>
      <c r="AN69" s="135">
        <v>0</v>
      </c>
      <c r="AO69" s="135">
        <f>AP69+AQ69</f>
        <v>105</v>
      </c>
      <c r="AP69" s="135">
        <v>50</v>
      </c>
      <c r="AQ69" s="135">
        <v>55</v>
      </c>
      <c r="AR69" s="135">
        <v>60</v>
      </c>
      <c r="AS69" s="135">
        <v>18</v>
      </c>
      <c r="AT69" s="135">
        <v>42</v>
      </c>
      <c r="AU69" s="136" t="s">
        <v>317</v>
      </c>
      <c r="AV69" s="135">
        <v>15</v>
      </c>
      <c r="AW69" s="135">
        <v>15</v>
      </c>
      <c r="AX69" s="135">
        <v>15</v>
      </c>
      <c r="AY69" s="135">
        <v>15</v>
      </c>
      <c r="AZ69" s="135">
        <v>10</v>
      </c>
      <c r="BA69" s="135">
        <v>15</v>
      </c>
      <c r="BB69" s="135">
        <v>4</v>
      </c>
      <c r="BC69" s="135">
        <v>2</v>
      </c>
      <c r="BD69" s="135">
        <v>4</v>
      </c>
      <c r="BE69" s="135">
        <v>5</v>
      </c>
      <c r="BF69" s="135">
        <v>1</v>
      </c>
      <c r="BG69" s="135">
        <v>5</v>
      </c>
      <c r="BH69" s="135">
        <v>1</v>
      </c>
      <c r="BI69" s="135">
        <v>1</v>
      </c>
      <c r="BJ69" s="135">
        <v>1</v>
      </c>
      <c r="BK69" s="135">
        <v>97</v>
      </c>
      <c r="BL69" s="135">
        <v>45</v>
      </c>
      <c r="BM69" s="135">
        <v>97</v>
      </c>
      <c r="BN69" s="135">
        <v>9</v>
      </c>
      <c r="BO69" s="135">
        <v>6</v>
      </c>
      <c r="BP69" s="135">
        <v>9</v>
      </c>
      <c r="BQ69" s="137">
        <v>9</v>
      </c>
      <c r="BR69" s="137">
        <v>9</v>
      </c>
      <c r="BS69" s="137">
        <v>9</v>
      </c>
      <c r="BT69" s="137">
        <v>0</v>
      </c>
      <c r="BU69" s="137">
        <v>0</v>
      </c>
      <c r="BV69" s="137">
        <v>0</v>
      </c>
      <c r="BW69" s="130">
        <f>Y69</f>
        <v>22</v>
      </c>
      <c r="BX69" s="130">
        <f>Z69</f>
        <v>9</v>
      </c>
      <c r="BY69" s="130">
        <f>BX69</f>
        <v>9</v>
      </c>
      <c r="BZ69" s="130">
        <f>BX69</f>
        <v>9</v>
      </c>
      <c r="CA69" s="130">
        <f>AM69</f>
        <v>9</v>
      </c>
      <c r="CB69" s="130">
        <f>AE69</f>
        <v>102</v>
      </c>
      <c r="CC69" s="130">
        <f>AF69</f>
        <v>102</v>
      </c>
      <c r="CD69" s="130">
        <f>AG69</f>
        <v>102</v>
      </c>
      <c r="CE69" s="130">
        <f>AH69</f>
        <v>7</v>
      </c>
      <c r="CF69" s="130">
        <f>AI69</f>
        <v>7</v>
      </c>
      <c r="CG69" s="130">
        <f>AJ69</f>
        <v>7</v>
      </c>
      <c r="CH69" s="130">
        <f>IFERROR(AV69+AY69+BB69+BE69+BH69+BK69+BN69+BQ69+BT69,0)</f>
        <v>155</v>
      </c>
      <c r="CI69" s="130">
        <f>IFERROR(AW69+AZ69+BC69+BF69+BI69+BL69+BO69+BR69+BU69,0)</f>
        <v>89</v>
      </c>
      <c r="CJ69" s="130">
        <f>IFERROR(AX69+BA69+BD69+BG69+BJ69+BM69+BP69+BS69+BV69,0)</f>
        <v>155</v>
      </c>
      <c r="CK69" s="135">
        <v>11</v>
      </c>
      <c r="CL69" s="135">
        <v>248</v>
      </c>
      <c r="CM69" s="135">
        <v>247</v>
      </c>
      <c r="CN69" s="135">
        <v>249</v>
      </c>
      <c r="CO69" s="135">
        <v>6</v>
      </c>
      <c r="CP69" s="135">
        <v>3047</v>
      </c>
      <c r="CQ69" s="135">
        <v>366</v>
      </c>
      <c r="CR69" s="135">
        <v>1093</v>
      </c>
      <c r="CS69" s="135">
        <v>2277</v>
      </c>
      <c r="CT69" s="135">
        <v>2388</v>
      </c>
      <c r="CU69" s="139">
        <v>181</v>
      </c>
      <c r="CV69" s="140">
        <v>426</v>
      </c>
      <c r="CW69" s="135">
        <f>ROUND(IFERROR(D69/BW69,0)*100,0)</f>
        <v>100</v>
      </c>
      <c r="CX69" s="130">
        <f>IF(CW69=100,10,-50)</f>
        <v>10</v>
      </c>
      <c r="CY69" s="135">
        <f>ROUND(IFERROR(E69/BZ69,0)*100,0)</f>
        <v>100</v>
      </c>
      <c r="CZ69" s="130" t="str">
        <f>IF((CY69=100),"30",IF(AND(CY69&lt;=99,CY69&gt;90),"20",IF(AND(CY69&lt;=90,CY69&gt;80),"10","-30")))</f>
        <v>30</v>
      </c>
      <c r="DA69" s="135">
        <f>ROUND(IFERROR(F69/(CD69+CG69),0)*100,0)</f>
        <v>99</v>
      </c>
      <c r="DB69" s="130" t="str">
        <f>IF(AND(DA69&lt;=100,DA69&gt;90),"30",IF(AND(DA69&lt;=90,DA69&gt;80),"20",IF(AND(DA69&lt;=80,DA69&gt;70),"15",IF(AND(DA69&lt;=70,DA69&gt;60),"10",IF(AND(DA69&lt;=60,DA69&gt;50),"5","0")))))</f>
        <v>30</v>
      </c>
      <c r="DC69" s="135">
        <f>ROUND(IFERROR(G69/CJ69,0)*100,0)</f>
        <v>42</v>
      </c>
      <c r="DD69" s="135" t="str">
        <f>IF(AND(DC69&lt;=100,DC69&gt;60),"30",IF(AND(DC69&lt;=60,DC69&gt;40),"20",IF(AND(DC69&lt;=40,DC69&gt;30),"15",IF(AND(DC69&lt;=30,DC69&gt;20),"10",IF(AND(DC69&lt;=20,DC69&gt;10),"5",IF(DC69=0,-30,0))))))</f>
        <v>20</v>
      </c>
      <c r="DE69" s="135">
        <f>ROUND(IFERROR(CK69/CL69*100,0),0)</f>
        <v>4</v>
      </c>
      <c r="DF69" s="130" t="str">
        <f>IF(AND(DE69&lt;=100,DE69&gt;60),"20",IF(AND(DE69&lt;=60,DE69&gt;40),"15",IF(AND(DE69&lt;=40,DE69&gt;20),"10",IF(AND(DE69&lt;=20,DE69&gt;10),"5","0"))))</f>
        <v>0</v>
      </c>
      <c r="DG69" s="135">
        <f>ROUND(IFERROR(CM69/CN69*100,0),0)</f>
        <v>99</v>
      </c>
      <c r="DH69" s="130" t="str">
        <f>IF(AND(DG69&lt;=100,DG69&gt;60),"20",IF(AND(DG69&lt;=60,DG69&gt;40),"15",IF(AND(DG69&lt;=40,DG69&gt;20),"10",IF(AND(DG69&lt;=20,DG69&gt;10),"5","0"))))</f>
        <v>20</v>
      </c>
      <c r="DI69" s="135">
        <f>ROUND(IFERROR(CO69/CP69*100,0),0)</f>
        <v>0</v>
      </c>
      <c r="DJ69" s="130" t="str">
        <f>IF(AND(DI69&lt;=100,DI69&gt;60),"20",IF(AND(DI69&lt;=60,DI69&gt;40),"15",IF(AND(DI69&lt;=40,DI69&gt;20),"10",IF(AND(DI69&lt;=20,DI69&gt;10),"5","0"))))</f>
        <v>0</v>
      </c>
      <c r="DK69" s="135">
        <f>ROUND(IFERROR(CQ69/(CQ69+CR69)*100,0),0)</f>
        <v>25</v>
      </c>
      <c r="DL69" s="130" t="str">
        <f>IF(AND(DK69&lt;=100,DK69&gt;60),"20",IF(AND(DK69&lt;=60,DK69&gt;40),"15",IF(AND(DK69&lt;=40,DK69&gt;20),"10",IF(AND(DK69&lt;=20,DK69&gt;10),"5","0"))))</f>
        <v>10</v>
      </c>
      <c r="DM69" s="135">
        <f>ROUND(IFERROR(I69/(BW69+BY69+CC69+CF69+CI69),0)*100,0)</f>
        <v>34</v>
      </c>
      <c r="DN69" s="130" t="str">
        <f>IF(AND(DM69&lt;=100,DM69&gt;80),"50",IF(AND(DM69&lt;=80,DM69&gt;60),"40",IF(AND(DM69&lt;=60,DM69&gt;40),"30",IF(AND(DM69&lt;=40,DM69&gt;20),"20",IF(AND(DM69&lt;=20,DM69&gt;10),"10",IF(AND(DM69&lt;=10,DM69&gt;=5),"5","0"))))))</f>
        <v>20</v>
      </c>
      <c r="DO69" s="135">
        <f>ROUND(IFERROR(CS69/CT69,0)*100,0)</f>
        <v>95</v>
      </c>
      <c r="DP69" s="130" t="str">
        <f>IF(AND(DO69&lt;=100,DO69&gt;80),"30",IF(AND(DO69&lt;=80,DO69&gt;60),"20",IF(AND(DO69&lt;=60,DO69&gt;50),"15",IF(AND(DO69&lt;=50,DO69&gt;40),"10","0"))))</f>
        <v>30</v>
      </c>
      <c r="DQ69" s="130">
        <f>ROUND(IFERROR(CU69/CV69,0)*100,0)</f>
        <v>42</v>
      </c>
      <c r="DR69" s="130" t="str">
        <f>IF(AND(DQ69&lt;=100,DQ69&gt;80),"30",IF(AND(DQ69&lt;=80,DQ69&gt;60),"20",IF(AND(DQ69&lt;=60,DQ69&gt;40),"15",IF(AND(DQ69&lt;=40,DQ69&gt;20),"10","0"))))</f>
        <v>15</v>
      </c>
      <c r="DS69" s="130">
        <f>CX69+CZ69+DB69+DD69+DF69+DH69+DJ69+DL69+DN69+DP69+DR69</f>
        <v>185</v>
      </c>
      <c r="DT69" s="130">
        <v>2383</v>
      </c>
      <c r="DU69" s="130">
        <v>0</v>
      </c>
      <c r="DV69" s="130">
        <v>18655</v>
      </c>
      <c r="DW69" s="130">
        <v>0</v>
      </c>
      <c r="DX69" s="130">
        <v>0</v>
      </c>
      <c r="DY69" s="130">
        <f>ROUND(IFERROR((DT69+DU69+DX69)/(DV69+DT69+DW69),0)*100,0)</f>
        <v>11</v>
      </c>
      <c r="DZ69" s="130" t="str">
        <f>IF(AND(DY69&lt;=100,DY69&gt;90),"50",IF(AND(DY69&lt;=90,DY69&gt;80),"45",IF(AND(DY69&lt;=80,DY69&gt;70),"40",IF(AND(DY69&lt;=70,DY69&gt;60),"35",IF(AND(DY69&lt;=60,DY69&gt;50),"30",IF(AND(DY69&lt;=50,DY69&gt;40),"25",IF(AND(DY69&lt;=40,DY69&gt;30),"20",IF(AND(DY69&lt;=30,DY69&gt;20),"15",IF(AND(DY69&lt;=20,DY69&gt;10),"10",IF(AND(DY69&lt;=10,DY69&gt;5),"5","0"))))))))))</f>
        <v>10</v>
      </c>
      <c r="EA69" s="130">
        <v>100</v>
      </c>
      <c r="EB69" s="130" t="str">
        <f>IF(EA69=100,"20","0")</f>
        <v>20</v>
      </c>
      <c r="EC69" s="130">
        <f>ROUND(IFERROR(DX69/DV69,0)*100,0)</f>
        <v>0</v>
      </c>
      <c r="ED69" s="130" t="str">
        <f>IF(AND(EC69&lt;=100,EC69&gt;80),"20",IF(AND(EC69&lt;=80,EC69&gt;60),"15",IF(AND(EC69&lt;=60,EC69&gt;40),"10","0")))</f>
        <v>0</v>
      </c>
      <c r="EE69" s="130">
        <f>DZ69+EB69+ED69</f>
        <v>30</v>
      </c>
      <c r="EF69" s="130">
        <f>EE69+DS69</f>
        <v>215</v>
      </c>
      <c r="EG69" s="142">
        <v>4939</v>
      </c>
      <c r="EH69" s="146">
        <v>117162</v>
      </c>
      <c r="EI69" s="141">
        <f>ROUND(EG69/EH69*100000,0)</f>
        <v>4216</v>
      </c>
      <c r="EJ69" s="141" t="str">
        <f>IF(AND(EI69&gt;=4001,EI69&gt;=4001),"30",IF(AND(EI69&lt;=4000,EI69&gt;=3001),"20",IF(AND(EI69&lt;=3000,EI69&gt;=2001),"10",IF(AND(EI69&lt;=2000,EI69&gt;=1001),"5",IF(AND(EI69&lt;=1000,EI69&gt;=0),"0")))))</f>
        <v>30</v>
      </c>
      <c r="EK69" s="145">
        <v>2</v>
      </c>
      <c r="EL69" s="135" t="str">
        <f>IF(AND(EK69&gt;=5,EK69&gt;=5),"30",IF(AND(EK69&lt;=4,EK69&gt;=3),"20",IF(AND(EK69&lt;=2,EK69&gt;=1),"10",IF(AND(EK69=0,EK69=0),"0"))))</f>
        <v>10</v>
      </c>
      <c r="EM69" s="138">
        <v>6</v>
      </c>
      <c r="EN69" s="135">
        <f>IFERROR(ROUND(EM69/BZ69*100,0),0)</f>
        <v>67</v>
      </c>
      <c r="EO69" s="135" t="str">
        <f>IF(AND(EN69&lt;=100, EN69&gt;80),"30",IF(AND(EN69&lt;=80, EN69&gt;60),"20",IF(AND(EN69&lt;=60, EN69&gt;40),"15",IF(AND(EN69&lt;=40, EN69&gt;20),"10",IF(AND(EN69&lt;=20, EN69&gt;5),"5",IF(AND(EN69&lt;=5, EN69&gt;=0),"0"))))))</f>
        <v>20</v>
      </c>
      <c r="EP69" s="142">
        <v>21</v>
      </c>
      <c r="EQ69" s="135">
        <f>IFERROR(ROUND(EP69/BW69*100,0),0)</f>
        <v>95</v>
      </c>
      <c r="ER69" s="135">
        <f>IF(EQ69=100,10,-50)</f>
        <v>-50</v>
      </c>
      <c r="ES69" s="142">
        <v>9</v>
      </c>
      <c r="ET69" s="135">
        <f>IFERROR(ROUND(ES69/BZ69*100,0),0)</f>
        <v>100</v>
      </c>
      <c r="EU69" s="135" t="str">
        <f>IF(AND(ET69&lt;=100,ET69&gt;90),"50",IF(AND(ET69&lt;=90,ET69&gt;80),"45",IF(AND(ET69&lt;=80,ET69&gt;70),"40",IF(AND(ET69&lt;=70,ET69&gt;60),"35",IF(AND(ET69&lt;=60,ET69&gt;50),"30",IF(AND(ET69&lt;=50,ET69&gt;40),"25",IF(AND(ET69&lt;=40,ET69&gt;30),"20",IF(AND(ET69&lt;=30,ET69&gt;20),"15",IF(AND(ET69&lt;=20,ET69&gt;10),"10",IF(AND(ET69&lt;=10,ET69&gt;5),"5",IF(AND(ET69&lt;=5,ET69&gt;0),"1",IF(AND(ET69&lt;=0,ET69&lt;0),"0"))))))))))))</f>
        <v>50</v>
      </c>
      <c r="EV69" s="142">
        <v>30</v>
      </c>
      <c r="EW69" s="135">
        <f>IFERROR(ROUND(EV69/(BW69+BY69)*100,0),0)</f>
        <v>97</v>
      </c>
      <c r="EX69" s="135" t="str">
        <f>IF(AND(EW69&lt;=100,EW69&gt;90),"50",IF(AND(EW69&lt;=90,EW69&gt;80),"45",IF(AND(EW69&lt;=80,EW69&gt;70),"40",IF(AND(EW69&lt;=70,EW69&gt;60),"35",IF(AND(EW69&lt;=60,EW69&gt;50),"30",IF(AND(EW69&lt;=50,EW69&gt;40),"25",IF(AND(EW69&lt;=40,EW69&gt;30),"20",IF(AND(EW69&lt;=30,EW69&gt;20),"15",IF(AND(EW69&lt;=20,EW69&gt;10),"10",IF(AND(EW69&lt;=10,EW69&gt;5),"5",IF(AND(EW69&lt;5,EW69&gt;0),"0")))))))))))</f>
        <v>50</v>
      </c>
      <c r="EY69" s="142">
        <v>0</v>
      </c>
      <c r="EZ69" s="130" t="str">
        <f>IF(AND(EY69&gt;=5,EY69&gt;=5),"30",IF(AND(EY69&lt;=4,EY69&gt;1),"20",IF(AND(EY69&lt;=1,EY69&gt;0),"10",IF(AND(EY69=0,EY69=0),"0"))))</f>
        <v>0</v>
      </c>
      <c r="FA69" s="142">
        <v>100</v>
      </c>
      <c r="FB69" s="130" t="str">
        <f>IF(AND(FA69&lt;=100,FA69&gt;80),"30",IF(AND(FA69&lt;=80,FA69&gt;60),"20",IF(AND(FA69&lt;=60,FA69&gt;40),"15",IF(AND(FA69&lt;=40,FA69&gt;20),"10",IF(AND(FA69&lt;=20,FA69&gt;=0),"0")))))</f>
        <v>30</v>
      </c>
      <c r="FC69" s="142">
        <v>7</v>
      </c>
      <c r="FD69" s="130" t="str">
        <f>IF(AND(FC69&lt;=100,FC69&gt;80),"30",IF(AND(FC69&lt;=80,FC69&gt;60),"20",IF(AND(FC69&lt;=60,FC69&gt;40),"15",IF(AND(FC69&lt;=40,FC69&gt;20),"10",IF(AND(FC69&lt;=20,FC69&gt;5),"5",IF(AND(FC69&lt;=5,FC69&gt;=0),"0"))))))</f>
        <v>5</v>
      </c>
      <c r="FE69" s="130">
        <f>EJ69+EL69+EO69</f>
        <v>60</v>
      </c>
      <c r="FF69" s="130">
        <f>ER69+EU69+EX69+EZ69+FB69+FD69</f>
        <v>85</v>
      </c>
      <c r="FG69" s="130">
        <f>FF69+FE69</f>
        <v>145</v>
      </c>
      <c r="FH69" s="143">
        <f>EF69+FG69</f>
        <v>360</v>
      </c>
      <c r="FI69" s="90"/>
      <c r="FJ69" s="86"/>
    </row>
    <row r="70" spans="1:166" ht="15.6" customHeight="1" x14ac:dyDescent="0.3">
      <c r="A70" s="43">
        <v>67</v>
      </c>
      <c r="B70" s="43" t="s">
        <v>180</v>
      </c>
      <c r="C70" s="87" t="s">
        <v>318</v>
      </c>
      <c r="D70" s="130">
        <v>24</v>
      </c>
      <c r="E70" s="130">
        <v>36</v>
      </c>
      <c r="F70" s="130">
        <v>184</v>
      </c>
      <c r="G70" s="131">
        <v>12</v>
      </c>
      <c r="H70" s="131">
        <v>20</v>
      </c>
      <c r="I70" s="130">
        <v>169</v>
      </c>
      <c r="J70" s="131">
        <v>24</v>
      </c>
      <c r="K70" s="131">
        <v>45</v>
      </c>
      <c r="L70" s="131">
        <v>129</v>
      </c>
      <c r="M70" s="131">
        <v>64</v>
      </c>
      <c r="N70" s="131">
        <v>10</v>
      </c>
      <c r="O70" s="131">
        <v>17</v>
      </c>
      <c r="P70" s="132" t="s">
        <v>319</v>
      </c>
      <c r="Q70" s="133">
        <v>23</v>
      </c>
      <c r="R70" s="133">
        <v>9</v>
      </c>
      <c r="S70" s="133">
        <v>5</v>
      </c>
      <c r="T70" s="133">
        <v>4</v>
      </c>
      <c r="U70" s="133">
        <v>0</v>
      </c>
      <c r="V70" s="133">
        <v>0</v>
      </c>
      <c r="W70" s="133">
        <v>0</v>
      </c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35">
        <v>45</v>
      </c>
      <c r="AM70" s="135">
        <v>9</v>
      </c>
      <c r="AN70" s="135">
        <v>36</v>
      </c>
      <c r="AO70" s="135">
        <f>AP70+AQ70</f>
        <v>195</v>
      </c>
      <c r="AP70" s="135">
        <v>61</v>
      </c>
      <c r="AQ70" s="135">
        <v>134</v>
      </c>
      <c r="AR70" s="135">
        <v>64</v>
      </c>
      <c r="AS70" s="135">
        <v>16</v>
      </c>
      <c r="AT70" s="135">
        <v>48</v>
      </c>
      <c r="AU70" s="136" t="s">
        <v>320</v>
      </c>
      <c r="AV70" s="135">
        <v>0</v>
      </c>
      <c r="AW70" s="135">
        <v>0</v>
      </c>
      <c r="AX70" s="135">
        <v>0</v>
      </c>
      <c r="AY70" s="135">
        <v>101</v>
      </c>
      <c r="AZ70" s="135">
        <v>76</v>
      </c>
      <c r="BA70" s="135">
        <v>101</v>
      </c>
      <c r="BB70" s="135">
        <v>0</v>
      </c>
      <c r="BC70" s="135">
        <v>0</v>
      </c>
      <c r="BD70" s="135">
        <v>0</v>
      </c>
      <c r="BE70" s="135">
        <v>9</v>
      </c>
      <c r="BF70" s="135">
        <v>9</v>
      </c>
      <c r="BG70" s="135">
        <v>9</v>
      </c>
      <c r="BH70" s="135">
        <v>1</v>
      </c>
      <c r="BI70" s="135">
        <v>1</v>
      </c>
      <c r="BJ70" s="135">
        <v>1</v>
      </c>
      <c r="BK70" s="135">
        <v>0</v>
      </c>
      <c r="BL70" s="135">
        <v>0</v>
      </c>
      <c r="BM70" s="135">
        <v>0</v>
      </c>
      <c r="BN70" s="135">
        <v>0</v>
      </c>
      <c r="BO70" s="135">
        <v>0</v>
      </c>
      <c r="BP70" s="135">
        <v>0</v>
      </c>
      <c r="BQ70" s="137">
        <v>1</v>
      </c>
      <c r="BR70" s="137">
        <v>1</v>
      </c>
      <c r="BS70" s="137">
        <v>1</v>
      </c>
      <c r="BT70" s="137">
        <v>1</v>
      </c>
      <c r="BU70" s="137">
        <v>1</v>
      </c>
      <c r="BV70" s="137">
        <v>1</v>
      </c>
      <c r="BW70" s="130">
        <f>J70</f>
        <v>24</v>
      </c>
      <c r="BX70" s="130">
        <f>AL70</f>
        <v>45</v>
      </c>
      <c r="BY70" s="130">
        <f>BX70</f>
        <v>45</v>
      </c>
      <c r="BZ70" s="130">
        <f>BX70</f>
        <v>45</v>
      </c>
      <c r="CA70" s="130">
        <f>AM70</f>
        <v>9</v>
      </c>
      <c r="CB70" s="130">
        <f>AO70</f>
        <v>195</v>
      </c>
      <c r="CC70" s="130">
        <f>CB70</f>
        <v>195</v>
      </c>
      <c r="CD70" s="130">
        <f>CB70</f>
        <v>195</v>
      </c>
      <c r="CE70" s="130">
        <f>AR70</f>
        <v>64</v>
      </c>
      <c r="CF70" s="130">
        <f>CE70</f>
        <v>64</v>
      </c>
      <c r="CG70" s="130">
        <f>CE70</f>
        <v>64</v>
      </c>
      <c r="CH70" s="130">
        <f>IFERROR(AV70+AY70+BB70+BE70+BH70+BK70+BN70+BQ70+BT70,0)</f>
        <v>113</v>
      </c>
      <c r="CI70" s="130">
        <f>IFERROR(AW70+AZ70+BC70+BF70+BI70+BL70+BO70+BR70+BU70,0)</f>
        <v>88</v>
      </c>
      <c r="CJ70" s="130">
        <f>IFERROR(AX70+BA70+BD70+BG70+BJ70+BM70+BP70+BS70+BV70,0)</f>
        <v>113</v>
      </c>
      <c r="CK70" s="135">
        <v>9</v>
      </c>
      <c r="CL70" s="135">
        <v>319</v>
      </c>
      <c r="CM70" s="135">
        <v>13</v>
      </c>
      <c r="CN70" s="135">
        <v>320</v>
      </c>
      <c r="CO70" s="135">
        <v>8</v>
      </c>
      <c r="CP70" s="135">
        <v>1141</v>
      </c>
      <c r="CQ70" s="135">
        <v>12</v>
      </c>
      <c r="CR70" s="135">
        <v>390</v>
      </c>
      <c r="CS70" s="135">
        <v>629</v>
      </c>
      <c r="CT70" s="135">
        <v>808</v>
      </c>
      <c r="CU70" s="139">
        <v>36</v>
      </c>
      <c r="CV70" s="140">
        <v>90</v>
      </c>
      <c r="CW70" s="135">
        <f>ROUND(IFERROR(D70/BW70,0)*100,0)</f>
        <v>100</v>
      </c>
      <c r="CX70" s="130">
        <f>IF(CW70=100,10,-50)</f>
        <v>10</v>
      </c>
      <c r="CY70" s="135">
        <f>ROUND(IFERROR(E70/BZ70,0)*100,0)</f>
        <v>80</v>
      </c>
      <c r="CZ70" s="130" t="str">
        <f>IF((CY70=100),"30",IF(AND(CY70&lt;=99,CY70&gt;90),"20",IF(AND(CY70&lt;=90,CY70&gt;80),"10","-30")))</f>
        <v>-30</v>
      </c>
      <c r="DA70" s="135">
        <f>ROUND(IFERROR(F70/(CD70+CG70),0)*100,0)</f>
        <v>71</v>
      </c>
      <c r="DB70" s="130" t="str">
        <f>IF(AND(DA70&lt;=100,DA70&gt;90),"30",IF(AND(DA70&lt;=90,DA70&gt;80),"20",IF(AND(DA70&lt;=80,DA70&gt;70),"15",IF(AND(DA70&lt;=70,DA70&gt;60),"10",IF(AND(DA70&lt;=60,DA70&gt;50),"5","0")))))</f>
        <v>15</v>
      </c>
      <c r="DC70" s="135">
        <f>ROUND(IFERROR(G70/CJ70,0)*100,0)</f>
        <v>11</v>
      </c>
      <c r="DD70" s="135" t="str">
        <f>IF(AND(DC70&lt;=100,DC70&gt;60),"30",IF(AND(DC70&lt;=60,DC70&gt;40),"20",IF(AND(DC70&lt;=40,DC70&gt;30),"15",IF(AND(DC70&lt;=30,DC70&gt;20),"10",IF(AND(DC70&lt;=20,DC70&gt;10),"5",IF(DC70=0,-30,0))))))</f>
        <v>5</v>
      </c>
      <c r="DE70" s="135">
        <f>ROUND(IFERROR(CK70/CL70*100,0),0)</f>
        <v>3</v>
      </c>
      <c r="DF70" s="130" t="str">
        <f>IF(AND(DE70&lt;=100,DE70&gt;60),"20",IF(AND(DE70&lt;=60,DE70&gt;40),"15",IF(AND(DE70&lt;=40,DE70&gt;20),"10",IF(AND(DE70&lt;=20,DE70&gt;10),"5","0"))))</f>
        <v>0</v>
      </c>
      <c r="DG70" s="135">
        <f>ROUND(IFERROR(CM70/CN70*100,0),0)</f>
        <v>4</v>
      </c>
      <c r="DH70" s="130" t="str">
        <f>IF(AND(DG70&lt;=100,DG70&gt;60),"20",IF(AND(DG70&lt;=60,DG70&gt;40),"15",IF(AND(DG70&lt;=40,DG70&gt;20),"10",IF(AND(DG70&lt;=20,DG70&gt;10),"5","0"))))</f>
        <v>0</v>
      </c>
      <c r="DI70" s="135">
        <f>ROUND(IFERROR(CO70/CP70*100,0),0)</f>
        <v>1</v>
      </c>
      <c r="DJ70" s="130" t="str">
        <f>IF(AND(DI70&lt;=100,DI70&gt;60),"20",IF(AND(DI70&lt;=60,DI70&gt;40),"15",IF(AND(DI70&lt;=40,DI70&gt;20),"10",IF(AND(DI70&lt;=20,DI70&gt;10),"5","0"))))</f>
        <v>0</v>
      </c>
      <c r="DK70" s="135">
        <f>ROUND(IFERROR(CQ70/(CQ70+CR70)*100,0),0)</f>
        <v>3</v>
      </c>
      <c r="DL70" s="130" t="str">
        <f>IF(AND(DK70&lt;=100,DK70&gt;60),"20",IF(AND(DK70&lt;=60,DK70&gt;40),"15",IF(AND(DK70&lt;=40,DK70&gt;20),"10",IF(AND(DK70&lt;=20,DK70&gt;10),"5","0"))))</f>
        <v>0</v>
      </c>
      <c r="DM70" s="135">
        <f>ROUND(IFERROR(I70/(BW70+BY70+CC70+CF70+CI70),0)*100,0)</f>
        <v>41</v>
      </c>
      <c r="DN70" s="130" t="str">
        <f>IF(AND(DM70&lt;=100,DM70&gt;80),"50",IF(AND(DM70&lt;=80,DM70&gt;60),"40",IF(AND(DM70&lt;=60,DM70&gt;40),"30",IF(AND(DM70&lt;=40,DM70&gt;20),"20",IF(AND(DM70&lt;=20,DM70&gt;10),"10",IF(AND(DM70&lt;=10,DM70&gt;=5),"5","0"))))))</f>
        <v>30</v>
      </c>
      <c r="DO70" s="135">
        <f>ROUND(IFERROR(CS70/CT70,0)*100,0)</f>
        <v>78</v>
      </c>
      <c r="DP70" s="130" t="str">
        <f>IF(AND(DO70&lt;=100,DO70&gt;80),"30",IF(AND(DO70&lt;=80,DO70&gt;60),"20",IF(AND(DO70&lt;=60,DO70&gt;50),"15",IF(AND(DO70&lt;=50,DO70&gt;40),"10","0"))))</f>
        <v>20</v>
      </c>
      <c r="DQ70" s="130">
        <f>ROUND(IFERROR(CU70/CV70,0)*100,0)</f>
        <v>40</v>
      </c>
      <c r="DR70" s="130" t="str">
        <f>IF(AND(DQ70&lt;=100,DQ70&gt;80),"30",IF(AND(DQ70&lt;=80,DQ70&gt;60),"20",IF(AND(DQ70&lt;=60,DQ70&gt;40),"15",IF(AND(DQ70&lt;=40,DQ70&gt;20),"10","0"))))</f>
        <v>10</v>
      </c>
      <c r="DS70" s="130">
        <f>CX70+CZ70+DB70+DD70+DF70+DH70+DJ70+DL70+DN70+DP70+DR70</f>
        <v>60</v>
      </c>
      <c r="DT70" s="130">
        <v>776</v>
      </c>
      <c r="DU70" s="130">
        <v>0</v>
      </c>
      <c r="DV70" s="130">
        <v>13828</v>
      </c>
      <c r="DW70" s="130">
        <v>0</v>
      </c>
      <c r="DX70" s="130">
        <v>0</v>
      </c>
      <c r="DY70" s="130">
        <f>ROUND(IFERROR((DT70+DU70+DX70)/(DV70+DT70+DW70),0)*100,0)</f>
        <v>5</v>
      </c>
      <c r="DZ70" s="130" t="str">
        <f>IF(AND(DY70&lt;=100,DY70&gt;90),"50",IF(AND(DY70&lt;=90,DY70&gt;80),"45",IF(AND(DY70&lt;=80,DY70&gt;70),"40",IF(AND(DY70&lt;=70,DY70&gt;60),"35",IF(AND(DY70&lt;=60,DY70&gt;50),"30",IF(AND(DY70&lt;=50,DY70&gt;40),"25",IF(AND(DY70&lt;=40,DY70&gt;30),"20",IF(AND(DY70&lt;=30,DY70&gt;20),"15",IF(AND(DY70&lt;=20,DY70&gt;10),"10",IF(AND(DY70&lt;=10,DY70&gt;5),"5","0"))))))))))</f>
        <v>0</v>
      </c>
      <c r="EA70" s="130">
        <v>100</v>
      </c>
      <c r="EB70" s="130" t="str">
        <f>IF(EA70=100,"20","0")</f>
        <v>20</v>
      </c>
      <c r="EC70" s="130">
        <v>50</v>
      </c>
      <c r="ED70" s="130" t="str">
        <f>IF(AND(EC70&lt;=100,EC70&gt;80),"20",IF(AND(EC70&lt;=80,EC70&gt;60),"15",IF(AND(EC70&lt;=60,EC70&gt;40),"10","0")))</f>
        <v>10</v>
      </c>
      <c r="EE70" s="130">
        <f>DZ70+EB70+ED70</f>
        <v>30</v>
      </c>
      <c r="EF70" s="130">
        <f>EE70+DS70</f>
        <v>90</v>
      </c>
      <c r="EG70" s="142">
        <v>3735</v>
      </c>
      <c r="EH70" s="146">
        <v>381570</v>
      </c>
      <c r="EI70" s="141">
        <f>ROUND(EG70/EH70*100000,0)</f>
        <v>979</v>
      </c>
      <c r="EJ70" s="141" t="str">
        <f>IF(AND(EI70&gt;=4001,EI70&gt;=4001),"30",IF(AND(EI70&lt;=4000,EI70&gt;=3001),"20",IF(AND(EI70&lt;=3000,EI70&gt;=2001),"10",IF(AND(EI70&lt;=2000,EI70&gt;=1001),"5",IF(AND(EI70&lt;=1000,EI70&gt;=0),"0")))))</f>
        <v>0</v>
      </c>
      <c r="EK70" s="145">
        <v>0</v>
      </c>
      <c r="EL70" s="135" t="str">
        <f>IF(AND(EK70&gt;=5,EK70&gt;=5),"30",IF(AND(EK70&lt;=4,EK70&gt;=3),"20",IF(AND(EK70&lt;=2,EK70&gt;=1),"10",IF(AND(EK70=0,EK70=0),"0"))))</f>
        <v>0</v>
      </c>
      <c r="EM70" s="138">
        <v>0</v>
      </c>
      <c r="EN70" s="135">
        <f>IFERROR(ROUND(EM70/BZ70*100,0),0)</f>
        <v>0</v>
      </c>
      <c r="EO70" s="135" t="str">
        <f>IF(AND(EN70&lt;=100, EN70&gt;80),"30",IF(AND(EN70&lt;=80, EN70&gt;60),"20",IF(AND(EN70&lt;=60, EN70&gt;40),"15",IF(AND(EN70&lt;=40, EN70&gt;20),"10",IF(AND(EN70&lt;=20, EN70&gt;5),"5",IF(AND(EN70&lt;=5, EN70&gt;=0),"0"))))))</f>
        <v>0</v>
      </c>
      <c r="EP70" s="142">
        <v>22</v>
      </c>
      <c r="EQ70" s="135">
        <f>IFERROR(ROUND(EP70/BW70*100,0),0)</f>
        <v>92</v>
      </c>
      <c r="ER70" s="135">
        <f>IF(EQ70=100,10,-50)</f>
        <v>-50</v>
      </c>
      <c r="ES70" s="142">
        <v>9</v>
      </c>
      <c r="ET70" s="135">
        <f>IFERROR(ROUND(ES70/BZ70*100,0),0)</f>
        <v>20</v>
      </c>
      <c r="EU70" s="135" t="str">
        <f>IF(AND(ET70&lt;=100,ET70&gt;90),"50",IF(AND(ET70&lt;=90,ET70&gt;80),"45",IF(AND(ET70&lt;=80,ET70&gt;70),"40",IF(AND(ET70&lt;=70,ET70&gt;60),"35",IF(AND(ET70&lt;=60,ET70&gt;50),"30",IF(AND(ET70&lt;=50,ET70&gt;40),"25",IF(AND(ET70&lt;=40,ET70&gt;30),"20",IF(AND(ET70&lt;=30,ET70&gt;20),"15",IF(AND(ET70&lt;=20,ET70&gt;10),"10",IF(AND(ET70&lt;=10,ET70&gt;5),"5",IF(AND(ET70&lt;=5,ET70&gt;0),"1",IF(AND(ET70&lt;=0,ET70&lt;0),"0"))))))))))))</f>
        <v>10</v>
      </c>
      <c r="EV70" s="142">
        <v>62</v>
      </c>
      <c r="EW70" s="135">
        <f>IFERROR(ROUND(EV70/(BW70+BY70)*100,0),0)</f>
        <v>90</v>
      </c>
      <c r="EX70" s="135" t="str">
        <f>IF(AND(EW70&lt;=100,EW70&gt;90),"50",IF(AND(EW70&lt;=90,EW70&gt;80),"45",IF(AND(EW70&lt;=80,EW70&gt;70),"40",IF(AND(EW70&lt;=70,EW70&gt;60),"35",IF(AND(EW70&lt;=60,EW70&gt;50),"30",IF(AND(EW70&lt;=50,EW70&gt;40),"25",IF(AND(EW70&lt;=40,EW70&gt;30),"20",IF(AND(EW70&lt;=30,EW70&gt;20),"15",IF(AND(EW70&lt;=20,EW70&gt;10),"10",IF(AND(EW70&lt;=10,EW70&gt;5),"5",IF(AND(EW70&lt;5,EW70&gt;0),"0")))))))))))</f>
        <v>45</v>
      </c>
      <c r="EY70" s="142">
        <v>0</v>
      </c>
      <c r="EZ70" s="130" t="str">
        <f>IF(AND(EY70&gt;=5,EY70&gt;=5),"30",IF(AND(EY70&lt;=4,EY70&gt;1),"20",IF(AND(EY70&lt;=1,EY70&gt;0),"10",IF(AND(EY70=0,EY70=0),"0"))))</f>
        <v>0</v>
      </c>
      <c r="FA70" s="142">
        <v>0</v>
      </c>
      <c r="FB70" s="130" t="str">
        <f>IF(AND(FA70&lt;=100,FA70&gt;80),"30",IF(AND(FA70&lt;=80,FA70&gt;60),"20",IF(AND(FA70&lt;=60,FA70&gt;40),"15",IF(AND(FA70&lt;=40,FA70&gt;20),"10",IF(AND(FA70&lt;=20,FA70&gt;=0),"0")))))</f>
        <v>0</v>
      </c>
      <c r="FC70" s="142">
        <v>0</v>
      </c>
      <c r="FD70" s="130" t="str">
        <f>IF(AND(FC70&lt;=100,FC70&gt;80),"30",IF(AND(FC70&lt;=80,FC70&gt;60),"20",IF(AND(FC70&lt;=60,FC70&gt;40),"15",IF(AND(FC70&lt;=40,FC70&gt;20),"10",IF(AND(FC70&lt;=20,FC70&gt;5),"5",IF(AND(FC70&lt;=5,FC70&gt;=0),"0"))))))</f>
        <v>0</v>
      </c>
      <c r="FE70" s="130">
        <f>EJ70+EL70+EO70</f>
        <v>0</v>
      </c>
      <c r="FF70" s="130">
        <f>ER70+EU70+EX70+EZ70+FB70+FD70</f>
        <v>5</v>
      </c>
      <c r="FG70" s="130">
        <f>FF70+FE70</f>
        <v>5</v>
      </c>
      <c r="FH70" s="143">
        <f>EF70+FG70</f>
        <v>95</v>
      </c>
      <c r="FI70" s="90"/>
      <c r="FJ70" s="86"/>
    </row>
    <row r="71" spans="1:166" ht="15.6" customHeight="1" x14ac:dyDescent="0.3">
      <c r="A71" s="43">
        <v>68</v>
      </c>
      <c r="B71" s="43" t="s">
        <v>125</v>
      </c>
      <c r="C71" s="87" t="s">
        <v>321</v>
      </c>
      <c r="D71" s="130">
        <v>31</v>
      </c>
      <c r="E71" s="130">
        <v>43</v>
      </c>
      <c r="F71" s="130">
        <v>771</v>
      </c>
      <c r="G71" s="131">
        <v>420</v>
      </c>
      <c r="H71" s="131">
        <v>187</v>
      </c>
      <c r="I71" s="130">
        <v>1036</v>
      </c>
      <c r="J71" s="131">
        <v>35</v>
      </c>
      <c r="K71" s="131">
        <v>280</v>
      </c>
      <c r="L71" s="131">
        <v>756</v>
      </c>
      <c r="M71" s="131">
        <v>490</v>
      </c>
      <c r="N71" s="131">
        <v>1236</v>
      </c>
      <c r="O71" s="131">
        <v>73</v>
      </c>
      <c r="P71" s="132" t="s">
        <v>322</v>
      </c>
      <c r="Q71" s="133">
        <v>31</v>
      </c>
      <c r="R71" s="133">
        <v>69</v>
      </c>
      <c r="S71" s="133">
        <v>24</v>
      </c>
      <c r="T71" s="133">
        <v>45</v>
      </c>
      <c r="U71" s="133">
        <v>793</v>
      </c>
      <c r="V71" s="133">
        <v>93</v>
      </c>
      <c r="W71" s="133">
        <v>8</v>
      </c>
      <c r="X71" s="144" t="s">
        <v>430</v>
      </c>
      <c r="Y71" s="134">
        <v>31</v>
      </c>
      <c r="Z71" s="134">
        <v>43</v>
      </c>
      <c r="AA71" s="134"/>
      <c r="AB71" s="134"/>
      <c r="AC71" s="134"/>
      <c r="AD71" s="134">
        <v>43</v>
      </c>
      <c r="AE71" s="134">
        <v>765</v>
      </c>
      <c r="AF71" s="134"/>
      <c r="AG71" s="134"/>
      <c r="AH71" s="134">
        <v>88</v>
      </c>
      <c r="AI71" s="134"/>
      <c r="AJ71" s="134"/>
      <c r="AK71" s="134"/>
      <c r="AL71" s="135">
        <v>43</v>
      </c>
      <c r="AM71" s="135">
        <v>43</v>
      </c>
      <c r="AN71" s="135">
        <v>0</v>
      </c>
      <c r="AO71" s="135">
        <f>AP71+AQ71</f>
        <v>1243</v>
      </c>
      <c r="AP71" s="135">
        <v>756</v>
      </c>
      <c r="AQ71" s="135">
        <v>487</v>
      </c>
      <c r="AR71" s="135">
        <v>509</v>
      </c>
      <c r="AS71" s="135">
        <v>67</v>
      </c>
      <c r="AT71" s="135">
        <v>442</v>
      </c>
      <c r="AU71" s="136" t="s">
        <v>387</v>
      </c>
      <c r="AV71" s="135">
        <v>148</v>
      </c>
      <c r="AW71" s="135">
        <v>148</v>
      </c>
      <c r="AX71" s="135">
        <v>148</v>
      </c>
      <c r="AY71" s="135">
        <v>237</v>
      </c>
      <c r="AZ71" s="135">
        <v>237</v>
      </c>
      <c r="BA71" s="135">
        <v>237</v>
      </c>
      <c r="BB71" s="135">
        <v>7</v>
      </c>
      <c r="BC71" s="135">
        <v>7</v>
      </c>
      <c r="BD71" s="135">
        <v>7</v>
      </c>
      <c r="BE71" s="135">
        <v>1</v>
      </c>
      <c r="BF71" s="135">
        <v>1</v>
      </c>
      <c r="BG71" s="135">
        <v>1</v>
      </c>
      <c r="BH71" s="135">
        <v>1</v>
      </c>
      <c r="BI71" s="135">
        <v>1</v>
      </c>
      <c r="BJ71" s="135">
        <v>1</v>
      </c>
      <c r="BK71" s="135">
        <v>362</v>
      </c>
      <c r="BL71" s="135">
        <v>270</v>
      </c>
      <c r="BM71" s="135">
        <v>362</v>
      </c>
      <c r="BN71" s="135">
        <v>206</v>
      </c>
      <c r="BO71" s="135">
        <v>206</v>
      </c>
      <c r="BP71" s="135">
        <v>206</v>
      </c>
      <c r="BQ71" s="142">
        <v>1</v>
      </c>
      <c r="BR71" s="145">
        <v>1</v>
      </c>
      <c r="BS71" s="145">
        <v>1</v>
      </c>
      <c r="BT71" s="145">
        <v>1</v>
      </c>
      <c r="BU71" s="145">
        <v>1</v>
      </c>
      <c r="BV71" s="145">
        <v>1</v>
      </c>
      <c r="BW71" s="130">
        <f>Y71</f>
        <v>31</v>
      </c>
      <c r="BX71" s="130">
        <f>Z71</f>
        <v>43</v>
      </c>
      <c r="BY71" s="130">
        <f>BX71</f>
        <v>43</v>
      </c>
      <c r="BZ71" s="130">
        <f>BX71</f>
        <v>43</v>
      </c>
      <c r="CA71" s="130">
        <f>AD71</f>
        <v>43</v>
      </c>
      <c r="CB71" s="130">
        <f>AE71</f>
        <v>765</v>
      </c>
      <c r="CC71" s="130">
        <f>CB71</f>
        <v>765</v>
      </c>
      <c r="CD71" s="130">
        <f>CB71</f>
        <v>765</v>
      </c>
      <c r="CE71" s="130">
        <f>AH71</f>
        <v>88</v>
      </c>
      <c r="CF71" s="130">
        <f>CE71</f>
        <v>88</v>
      </c>
      <c r="CG71" s="130">
        <f>CE71</f>
        <v>88</v>
      </c>
      <c r="CH71" s="130">
        <f>IFERROR(AV71+AY71+BB71+BE71+BH71+BK71+BN71+BQ71+BT71,0)</f>
        <v>964</v>
      </c>
      <c r="CI71" s="130">
        <f>IFERROR(AW71+AZ71+BC71+BF71+BI71+BL71+BO71+BR71+BU71,0)</f>
        <v>872</v>
      </c>
      <c r="CJ71" s="130">
        <f>IFERROR(AX71+BA71+BD71+BG71+BJ71+BM71+BP71+BS71+BV71,0)</f>
        <v>964</v>
      </c>
      <c r="CK71" s="135">
        <v>10</v>
      </c>
      <c r="CL71" s="135">
        <v>1462</v>
      </c>
      <c r="CM71" s="135">
        <v>39</v>
      </c>
      <c r="CN71" s="135">
        <v>1463</v>
      </c>
      <c r="CO71" s="135">
        <v>123</v>
      </c>
      <c r="CP71" s="135">
        <v>29737</v>
      </c>
      <c r="CQ71" s="135">
        <v>1037</v>
      </c>
      <c r="CR71" s="135">
        <v>12185</v>
      </c>
      <c r="CS71" s="135">
        <v>19294</v>
      </c>
      <c r="CT71" s="135">
        <v>21416</v>
      </c>
      <c r="CU71" s="139">
        <v>1221</v>
      </c>
      <c r="CV71" s="140">
        <v>2841</v>
      </c>
      <c r="CW71" s="135">
        <f>ROUND(IFERROR(D71/BW71,0)*100,0)</f>
        <v>100</v>
      </c>
      <c r="CX71" s="130">
        <f>IF(CW71=100,10,-50)</f>
        <v>10</v>
      </c>
      <c r="CY71" s="135">
        <f>ROUND(IFERROR(E71/BZ71,0)*100,0)</f>
        <v>100</v>
      </c>
      <c r="CZ71" s="130" t="str">
        <f>IF((CY71=100),"30",IF(AND(CY71&lt;=99,CY71&gt;90),"20",IF(AND(CY71&lt;=90,CY71&gt;80),"10","-30")))</f>
        <v>30</v>
      </c>
      <c r="DA71" s="135">
        <f>ROUND(IFERROR(F71/(CD71+CG71),0)*100,0)</f>
        <v>90</v>
      </c>
      <c r="DB71" s="130" t="str">
        <f>IF(AND(DA71&lt;=100,DA71&gt;90),"30",IF(AND(DA71&lt;=90,DA71&gt;80),"20",IF(AND(DA71&lt;=80,DA71&gt;70),"15",IF(AND(DA71&lt;=70,DA71&gt;60),"10",IF(AND(DA71&lt;=60,DA71&gt;50),"5","0")))))</f>
        <v>20</v>
      </c>
      <c r="DC71" s="135">
        <f>ROUND(IFERROR(G71/CJ71,0)*100,0)</f>
        <v>44</v>
      </c>
      <c r="DD71" s="135" t="str">
        <f>IF(AND(DC71&lt;=100,DC71&gt;60),"30",IF(AND(DC71&lt;=60,DC71&gt;40),"20",IF(AND(DC71&lt;=40,DC71&gt;30),"15",IF(AND(DC71&lt;=30,DC71&gt;20),"10",IF(AND(DC71&lt;=20,DC71&gt;10),"5",IF(DC71=0,-30,0))))))</f>
        <v>20</v>
      </c>
      <c r="DE71" s="135">
        <v>40</v>
      </c>
      <c r="DF71" s="130" t="str">
        <f>IF(AND(DE71&lt;=100,DE71&gt;60),"20",IF(AND(DE71&lt;=60,DE71&gt;40),"15",IF(AND(DE71&lt;=40,DE71&gt;20),"10",IF(AND(DE71&lt;=20,DE71&gt;10),"5","0"))))</f>
        <v>10</v>
      </c>
      <c r="DG71" s="135">
        <v>40</v>
      </c>
      <c r="DH71" s="130" t="str">
        <f>IF(AND(DG71&lt;=100,DG71&gt;60),"20",IF(AND(DG71&lt;=60,DG71&gt;40),"15",IF(AND(DG71&lt;=40,DG71&gt;20),"10",IF(AND(DG71&lt;=20,DG71&gt;10),"5","0"))))</f>
        <v>10</v>
      </c>
      <c r="DI71" s="135">
        <v>40</v>
      </c>
      <c r="DJ71" s="130" t="str">
        <f>IF(AND(DI71&lt;=100,DI71&gt;60),"20",IF(AND(DI71&lt;=60,DI71&gt;40),"15",IF(AND(DI71&lt;=40,DI71&gt;20),"10",IF(AND(DI71&lt;=20,DI71&gt;10),"5","0"))))</f>
        <v>10</v>
      </c>
      <c r="DK71" s="135">
        <f>ROUND(IFERROR(CQ71/(CQ71+CR71)*100,0),0)</f>
        <v>8</v>
      </c>
      <c r="DL71" s="130" t="str">
        <f>IF(AND(DK71&lt;=100,DK71&gt;60),"20",IF(AND(DK71&lt;=60,DK71&gt;40),"15",IF(AND(DK71&lt;=40,DK71&gt;20),"10",IF(AND(DK71&lt;=20,DK71&gt;10),"5","0"))))</f>
        <v>0</v>
      </c>
      <c r="DM71" s="135">
        <f>ROUND(IFERROR(I71/(BW71+BY71+CC71+CF71+CI71),0)*100,0)</f>
        <v>58</v>
      </c>
      <c r="DN71" s="130" t="str">
        <f>IF(AND(DM71&lt;=100,DM71&gt;80),"50",IF(AND(DM71&lt;=80,DM71&gt;60),"40",IF(AND(DM71&lt;=60,DM71&gt;40),"30",IF(AND(DM71&lt;=40,DM71&gt;20),"20",IF(AND(DM71&lt;=20,DM71&gt;10),"10",IF(AND(DM71&lt;=10,DM71&gt;=5),"5","0"))))))</f>
        <v>30</v>
      </c>
      <c r="DO71" s="135">
        <f>ROUND(IFERROR(CS71/CT71,0)*100,0)</f>
        <v>90</v>
      </c>
      <c r="DP71" s="130" t="str">
        <f>IF(AND(DO71&lt;=100,DO71&gt;80),"30",IF(AND(DO71&lt;=80,DO71&gt;60),"20",IF(AND(DO71&lt;=60,DO71&gt;50),"15",IF(AND(DO71&lt;=50,DO71&gt;40),"10","0"))))</f>
        <v>30</v>
      </c>
      <c r="DQ71" s="130">
        <f>ROUND(IFERROR(CU71/CV71,0)*100,0)</f>
        <v>43</v>
      </c>
      <c r="DR71" s="130" t="str">
        <f>IF(AND(DQ71&lt;=100,DQ71&gt;80),"30",IF(AND(DQ71&lt;=80,DQ71&gt;60),"20",IF(AND(DQ71&lt;=60,DQ71&gt;40),"15",IF(AND(DQ71&lt;=40,DQ71&gt;20),"10","0"))))</f>
        <v>15</v>
      </c>
      <c r="DS71" s="130">
        <f>CX71+CZ71+DB71+DD71+DF71+DH71+DJ71+DL71+DN71+DP71+DR71</f>
        <v>185</v>
      </c>
      <c r="DT71" s="130">
        <v>21752</v>
      </c>
      <c r="DU71" s="130">
        <v>64784</v>
      </c>
      <c r="DV71" s="130">
        <v>269727</v>
      </c>
      <c r="DW71" s="130">
        <v>64784</v>
      </c>
      <c r="DX71" s="130">
        <v>106594</v>
      </c>
      <c r="DY71" s="130">
        <f>ROUND(IFERROR((DT71+DU71+DX71)/(DV71+DT71+DW71),0)*100,0)</f>
        <v>54</v>
      </c>
      <c r="DZ71" s="130" t="str">
        <f>IF(AND(DY71&lt;=100,DY71&gt;90),"50",IF(AND(DY71&lt;=90,DY71&gt;80),"45",IF(AND(DY71&lt;=80,DY71&gt;70),"40",IF(AND(DY71&lt;=70,DY71&gt;60),"35",IF(AND(DY71&lt;=60,DY71&gt;50),"30",IF(AND(DY71&lt;=50,DY71&gt;40),"25",IF(AND(DY71&lt;=40,DY71&gt;30),"20",IF(AND(DY71&lt;=30,DY71&gt;20),"15",IF(AND(DY71&lt;=20,DY71&gt;10),"10",IF(AND(DY71&lt;=10,DY71&gt;5),"5","0"))))))))))</f>
        <v>30</v>
      </c>
      <c r="EA71" s="130">
        <f>ROUND(IFERROR(DU71/DW71,0)*100,0)</f>
        <v>100</v>
      </c>
      <c r="EB71" s="130" t="str">
        <f>IF(EA71=100,"20","0")</f>
        <v>20</v>
      </c>
      <c r="EC71" s="130">
        <f>ROUND(IFERROR(DX71/DV71,0)*100,0)</f>
        <v>40</v>
      </c>
      <c r="ED71" s="130" t="str">
        <f>IF(AND(EC71&lt;=100,EC71&gt;80),"20",IF(AND(EC71&lt;=80,EC71&gt;60),"15",IF(AND(EC71&lt;=60,EC71&gt;40),"10","0")))</f>
        <v>0</v>
      </c>
      <c r="EE71" s="130">
        <f>DZ71+EB71+ED71</f>
        <v>50</v>
      </c>
      <c r="EF71" s="130">
        <f>EE71+DS71</f>
        <v>235</v>
      </c>
      <c r="EG71" s="142">
        <v>161261</v>
      </c>
      <c r="EH71" s="146">
        <v>2127083</v>
      </c>
      <c r="EI71" s="141">
        <f>ROUND(EG71/EH71*100000,0)</f>
        <v>7581</v>
      </c>
      <c r="EJ71" s="141" t="str">
        <f>IF(AND(EI71&gt;=4001,EI71&gt;=4001),"30",IF(AND(EI71&lt;=4000,EI71&gt;=3001),"20",IF(AND(EI71&lt;=3000,EI71&gt;=2001),"10",IF(AND(EI71&lt;=2000,EI71&gt;=1001),"5",IF(AND(EI71&lt;=1000,EI71&gt;=0),"0")))))</f>
        <v>30</v>
      </c>
      <c r="EK71" s="145">
        <v>4</v>
      </c>
      <c r="EL71" s="135" t="str">
        <f>IF(AND(EK71&gt;=5,EK71&gt;=5),"30",IF(AND(EK71&lt;=4,EK71&gt;=3),"20",IF(AND(EK71&lt;=2,EK71&gt;=1),"10",IF(AND(EK71=0,EK71=0),"0"))))</f>
        <v>20</v>
      </c>
      <c r="EM71" s="138">
        <v>43</v>
      </c>
      <c r="EN71" s="135">
        <f>IFERROR(ROUND(EM71/BZ71*100,0),0)</f>
        <v>100</v>
      </c>
      <c r="EO71" s="135" t="str">
        <f>IF(AND(EN71&lt;=100, EN71&gt;80),"30",IF(AND(EN71&lt;=80, EN71&gt;60),"20",IF(AND(EN71&lt;=60, EN71&gt;40),"15",IF(AND(EN71&lt;=40, EN71&gt;20),"10",IF(AND(EN71&lt;=20, EN71&gt;5),"5",IF(AND(EN71&lt;=5, EN71&gt;=0),"0"))))))</f>
        <v>30</v>
      </c>
      <c r="EP71" s="142">
        <v>31</v>
      </c>
      <c r="EQ71" s="135">
        <f>IFERROR(ROUND(EP71/BW71*100,0),0)</f>
        <v>100</v>
      </c>
      <c r="ER71" s="135">
        <f>IF(EQ71=100,10,-50)</f>
        <v>10</v>
      </c>
      <c r="ES71" s="142">
        <v>43</v>
      </c>
      <c r="ET71" s="135">
        <f>IFERROR(ROUND(ES71/BZ71*100,0),0)</f>
        <v>100</v>
      </c>
      <c r="EU71" s="135" t="str">
        <f>IF(AND(ET71&lt;=100,ET71&gt;90),"50",IF(AND(ET71&lt;=90,ET71&gt;80),"45",IF(AND(ET71&lt;=80,ET71&gt;70),"40",IF(AND(ET71&lt;=70,ET71&gt;60),"35",IF(AND(ET71&lt;=60,ET71&gt;50),"30",IF(AND(ET71&lt;=50,ET71&gt;40),"25",IF(AND(ET71&lt;=40,ET71&gt;30),"20",IF(AND(ET71&lt;=30,ET71&gt;20),"15",IF(AND(ET71&lt;=20,ET71&gt;10),"10",IF(AND(ET71&lt;=10,ET71&gt;5),"5",IF(AND(ET71&lt;=5,ET71&gt;0),"1",IF(AND(ET71&lt;=0,ET71&lt;0),"0"))))))))))))</f>
        <v>50</v>
      </c>
      <c r="EV71" s="142">
        <v>74</v>
      </c>
      <c r="EW71" s="135">
        <f>IFERROR(ROUND(EV71/(BW71+BY71)*100,0),0)</f>
        <v>100</v>
      </c>
      <c r="EX71" s="135" t="str">
        <f>IF(AND(EW71&lt;=100,EW71&gt;90),"50",IF(AND(EW71&lt;=90,EW71&gt;80),"45",IF(AND(EW71&lt;=80,EW71&gt;70),"40",IF(AND(EW71&lt;=70,EW71&gt;60),"35",IF(AND(EW71&lt;=60,EW71&gt;50),"30",IF(AND(EW71&lt;=50,EW71&gt;40),"25",IF(AND(EW71&lt;=40,EW71&gt;30),"20",IF(AND(EW71&lt;=30,EW71&gt;20),"15",IF(AND(EW71&lt;=20,EW71&gt;10),"10",IF(AND(EW71&lt;=10,EW71&gt;5),"5",IF(AND(EW71&lt;5,EW71&gt;0),"0")))))))))))</f>
        <v>50</v>
      </c>
      <c r="EY71" s="142">
        <v>11</v>
      </c>
      <c r="EZ71" s="130" t="str">
        <f>IF(AND(EY71&gt;=5,EY71&gt;=5),"30",IF(AND(EY71&lt;=4,EY71&gt;1),"20",IF(AND(EY71&lt;=1,EY71&gt;0),"10",IF(AND(EY71=0,EY71=0),"0"))))</f>
        <v>30</v>
      </c>
      <c r="FA71" s="142">
        <v>0</v>
      </c>
      <c r="FB71" s="130" t="str">
        <f>IF(AND(FA71&lt;=100,FA71&gt;80),"30",IF(AND(FA71&lt;=80,FA71&gt;60),"20",IF(AND(FA71&lt;=60,FA71&gt;40),"15",IF(AND(FA71&lt;=40,FA71&gt;20),"10",IF(AND(FA71&lt;=20,FA71&gt;=0),"0")))))</f>
        <v>0</v>
      </c>
      <c r="FC71" s="142">
        <v>0</v>
      </c>
      <c r="FD71" s="130" t="str">
        <f>IF(AND(FC71&lt;=100,FC71&gt;80),"30",IF(AND(FC71&lt;=80,FC71&gt;60),"20",IF(AND(FC71&lt;=60,FC71&gt;40),"15",IF(AND(FC71&lt;=40,FC71&gt;20),"10",IF(AND(FC71&lt;=20,FC71&gt;5),"5",IF(AND(FC71&lt;=5,FC71&gt;=0),"0"))))))</f>
        <v>0</v>
      </c>
      <c r="FE71" s="130">
        <f>EJ71+EL71+EO71</f>
        <v>80</v>
      </c>
      <c r="FF71" s="130">
        <f>ER71+EU71+EX71+EZ71+FB71+FD71</f>
        <v>140</v>
      </c>
      <c r="FG71" s="130">
        <f>FF71+FE71</f>
        <v>220</v>
      </c>
      <c r="FH71" s="143">
        <f>EF71+FG71</f>
        <v>455</v>
      </c>
      <c r="FI71" s="90"/>
      <c r="FJ71" s="86"/>
    </row>
    <row r="72" spans="1:166" ht="15.6" customHeight="1" x14ac:dyDescent="0.3">
      <c r="A72" s="43">
        <v>69</v>
      </c>
      <c r="B72" s="43" t="s">
        <v>153</v>
      </c>
      <c r="C72" s="87" t="s">
        <v>323</v>
      </c>
      <c r="D72" s="130">
        <v>30</v>
      </c>
      <c r="E72" s="130">
        <v>54</v>
      </c>
      <c r="F72" s="130">
        <v>255</v>
      </c>
      <c r="G72" s="135">
        <v>171</v>
      </c>
      <c r="H72" s="135">
        <v>101</v>
      </c>
      <c r="I72" s="130">
        <v>426</v>
      </c>
      <c r="J72" s="131">
        <v>34</v>
      </c>
      <c r="K72" s="131">
        <v>65</v>
      </c>
      <c r="L72" s="131">
        <v>120</v>
      </c>
      <c r="M72" s="131">
        <v>113</v>
      </c>
      <c r="N72" s="131">
        <v>144</v>
      </c>
      <c r="O72" s="131">
        <v>28</v>
      </c>
      <c r="P72" s="132" t="s">
        <v>324</v>
      </c>
      <c r="Q72" s="133">
        <v>30</v>
      </c>
      <c r="R72" s="133">
        <v>65</v>
      </c>
      <c r="S72" s="133">
        <v>51</v>
      </c>
      <c r="T72" s="133">
        <v>14</v>
      </c>
      <c r="U72" s="133">
        <v>294</v>
      </c>
      <c r="V72" s="133">
        <v>29</v>
      </c>
      <c r="W72" s="133">
        <v>41</v>
      </c>
      <c r="X72" s="144" t="s">
        <v>431</v>
      </c>
      <c r="Y72" s="134">
        <v>30</v>
      </c>
      <c r="Z72" s="134">
        <v>58</v>
      </c>
      <c r="AA72" s="134"/>
      <c r="AB72" s="134"/>
      <c r="AC72" s="134">
        <v>44</v>
      </c>
      <c r="AD72" s="134">
        <v>14</v>
      </c>
      <c r="AE72" s="134"/>
      <c r="AF72" s="134"/>
      <c r="AG72" s="134"/>
      <c r="AH72" s="134">
        <v>46</v>
      </c>
      <c r="AI72" s="134"/>
      <c r="AJ72" s="134"/>
      <c r="AK72" s="134"/>
      <c r="AL72" s="135">
        <v>64</v>
      </c>
      <c r="AM72" s="135">
        <v>14</v>
      </c>
      <c r="AN72" s="135">
        <v>50</v>
      </c>
      <c r="AO72" s="135">
        <f>AP72+AQ72</f>
        <v>223</v>
      </c>
      <c r="AP72" s="135">
        <v>102</v>
      </c>
      <c r="AQ72" s="135">
        <v>121</v>
      </c>
      <c r="AR72" s="135">
        <v>78</v>
      </c>
      <c r="AS72" s="135">
        <v>33</v>
      </c>
      <c r="AT72" s="135">
        <v>45</v>
      </c>
      <c r="AU72" s="136" t="s">
        <v>432</v>
      </c>
      <c r="AV72" s="135">
        <v>90</v>
      </c>
      <c r="AW72" s="135">
        <v>79</v>
      </c>
      <c r="AX72" s="135">
        <v>90</v>
      </c>
      <c r="AY72" s="135">
        <v>101</v>
      </c>
      <c r="AZ72" s="135">
        <v>100</v>
      </c>
      <c r="BA72" s="135">
        <v>101</v>
      </c>
      <c r="BB72" s="135">
        <v>26</v>
      </c>
      <c r="BC72" s="135">
        <v>25</v>
      </c>
      <c r="BD72" s="135">
        <v>26</v>
      </c>
      <c r="BE72" s="135">
        <v>14</v>
      </c>
      <c r="BF72" s="135">
        <v>1</v>
      </c>
      <c r="BG72" s="135">
        <v>14</v>
      </c>
      <c r="BH72" s="135">
        <v>1</v>
      </c>
      <c r="BI72" s="135">
        <v>1</v>
      </c>
      <c r="BJ72" s="135">
        <v>1</v>
      </c>
      <c r="BK72" s="135">
        <v>132</v>
      </c>
      <c r="BL72" s="135">
        <v>10</v>
      </c>
      <c r="BM72" s="135">
        <v>132</v>
      </c>
      <c r="BN72" s="135">
        <v>3</v>
      </c>
      <c r="BO72" s="135">
        <v>3</v>
      </c>
      <c r="BP72" s="135">
        <v>3</v>
      </c>
      <c r="BQ72" s="137">
        <v>1</v>
      </c>
      <c r="BR72" s="137">
        <v>1</v>
      </c>
      <c r="BS72" s="137">
        <v>1</v>
      </c>
      <c r="BT72" s="137">
        <v>14</v>
      </c>
      <c r="BU72" s="137">
        <v>14</v>
      </c>
      <c r="BV72" s="137">
        <v>14</v>
      </c>
      <c r="BW72" s="130">
        <f>Y72</f>
        <v>30</v>
      </c>
      <c r="BX72" s="130">
        <f>Z72</f>
        <v>58</v>
      </c>
      <c r="BY72" s="130">
        <f>BX72</f>
        <v>58</v>
      </c>
      <c r="BZ72" s="130">
        <f>BX72</f>
        <v>58</v>
      </c>
      <c r="CA72" s="130">
        <f>AD72</f>
        <v>14</v>
      </c>
      <c r="CB72" s="130">
        <f>AO72</f>
        <v>223</v>
      </c>
      <c r="CC72" s="130">
        <f>CB72</f>
        <v>223</v>
      </c>
      <c r="CD72" s="130">
        <f>CB72</f>
        <v>223</v>
      </c>
      <c r="CE72" s="130">
        <f>AH72</f>
        <v>46</v>
      </c>
      <c r="CF72" s="130">
        <f>CE72</f>
        <v>46</v>
      </c>
      <c r="CG72" s="130">
        <f>CE72</f>
        <v>46</v>
      </c>
      <c r="CH72" s="130">
        <f>IFERROR(AV72+AY72+BB72+BE72+BH72+BK72+BN72+BQ72+BT72,0)</f>
        <v>382</v>
      </c>
      <c r="CI72" s="130">
        <f>IFERROR(AW72+AZ72+BC72+BF72+BI72+BL72+BO72+BR72+BU72,0)</f>
        <v>234</v>
      </c>
      <c r="CJ72" s="130">
        <f>IFERROR(AX72+BA72+BD72+BG72+BJ72+BM72+BP72+BS72+BV72,0)</f>
        <v>382</v>
      </c>
      <c r="CK72" s="135">
        <v>11</v>
      </c>
      <c r="CL72" s="135">
        <v>587</v>
      </c>
      <c r="CM72" s="135">
        <v>61</v>
      </c>
      <c r="CN72" s="135">
        <v>588</v>
      </c>
      <c r="CO72" s="135">
        <v>17</v>
      </c>
      <c r="CP72" s="135">
        <v>11311</v>
      </c>
      <c r="CQ72" s="135">
        <v>1390</v>
      </c>
      <c r="CR72" s="135">
        <v>2328</v>
      </c>
      <c r="CS72" s="135">
        <v>8581</v>
      </c>
      <c r="CT72" s="135">
        <v>9336</v>
      </c>
      <c r="CU72" s="139">
        <v>541</v>
      </c>
      <c r="CV72" s="140">
        <v>1149</v>
      </c>
      <c r="CW72" s="135">
        <f>ROUND(IFERROR(D72/BW72,0)*100,0)</f>
        <v>100</v>
      </c>
      <c r="CX72" s="130">
        <f>IF(CW72=100,10,-50)</f>
        <v>10</v>
      </c>
      <c r="CY72" s="135">
        <f>ROUND(IFERROR(E72/BZ72,0)*100,0)</f>
        <v>93</v>
      </c>
      <c r="CZ72" s="130" t="str">
        <f>IF((CY72=100),"30",IF(AND(CY72&lt;=99,CY72&gt;90),"20",IF(AND(CY72&lt;=90,CY72&gt;80),"10","-30")))</f>
        <v>20</v>
      </c>
      <c r="DA72" s="135">
        <f>ROUND(IFERROR(F72/(CD72+CG72),0)*100,0)</f>
        <v>95</v>
      </c>
      <c r="DB72" s="130" t="str">
        <f>IF(AND(DA72&lt;=100,DA72&gt;90),"30",IF(AND(DA72&lt;=90,DA72&gt;80),"20",IF(AND(DA72&lt;=80,DA72&gt;70),"15",IF(AND(DA72&lt;=70,DA72&gt;60),"10",IF(AND(DA72&lt;=60,DA72&gt;50),"5","0")))))</f>
        <v>30</v>
      </c>
      <c r="DC72" s="135">
        <f>ROUND(IFERROR(G72/CJ72,0)*100,0)</f>
        <v>45</v>
      </c>
      <c r="DD72" s="135" t="str">
        <f>IF(AND(DC72&lt;=100,DC72&gt;60),"30",IF(AND(DC72&lt;=60,DC72&gt;40),"20",IF(AND(DC72&lt;=40,DC72&gt;30),"15",IF(AND(DC72&lt;=30,DC72&gt;20),"10",IF(AND(DC72&lt;=20,DC72&gt;10),"5",IF(DC72=0,-30,0))))))</f>
        <v>20</v>
      </c>
      <c r="DE72" s="135">
        <f>ROUND(IFERROR(CK72/CL72*100,0),0)</f>
        <v>2</v>
      </c>
      <c r="DF72" s="130" t="str">
        <f>IF(AND(DE72&lt;=100,DE72&gt;60),"20",IF(AND(DE72&lt;=60,DE72&gt;40),"15",IF(AND(DE72&lt;=40,DE72&gt;20),"10",IF(AND(DE72&lt;=20,DE72&gt;10),"5","0"))))</f>
        <v>0</v>
      </c>
      <c r="DG72" s="135">
        <f>ROUND(IFERROR(CM72/CN72*100,0),0)</f>
        <v>10</v>
      </c>
      <c r="DH72" s="130" t="str">
        <f>IF(AND(DG72&lt;=100,DG72&gt;60),"20",IF(AND(DG72&lt;=60,DG72&gt;40),"15",IF(AND(DG72&lt;=40,DG72&gt;20),"10",IF(AND(DG72&lt;=20,DG72&gt;10),"5","0"))))</f>
        <v>0</v>
      </c>
      <c r="DI72" s="135">
        <f>ROUND(IFERROR(CO72/CP72*100,0),0)</f>
        <v>0</v>
      </c>
      <c r="DJ72" s="130" t="str">
        <f>IF(AND(DI72&lt;=100,DI72&gt;60),"20",IF(AND(DI72&lt;=60,DI72&gt;40),"15",IF(AND(DI72&lt;=40,DI72&gt;20),"10",IF(AND(DI72&lt;=20,DI72&gt;10),"5","0"))))</f>
        <v>0</v>
      </c>
      <c r="DK72" s="135">
        <f>ROUND(IFERROR(CQ72/(CQ72+CR72)*100,0),0)</f>
        <v>37</v>
      </c>
      <c r="DL72" s="130" t="str">
        <f>IF(AND(DK72&lt;=100,DK72&gt;60),"20",IF(AND(DK72&lt;=60,DK72&gt;40),"15",IF(AND(DK72&lt;=40,DK72&gt;20),"10",IF(AND(DK72&lt;=20,DK72&gt;10),"5","0"))))</f>
        <v>10</v>
      </c>
      <c r="DM72" s="135">
        <f>ROUND(IFERROR(I72/(BW72+BY72+CC72+CF72+CI72),0)*100,0)</f>
        <v>72</v>
      </c>
      <c r="DN72" s="130" t="str">
        <f>IF(AND(DM72&lt;=100,DM72&gt;80),"50",IF(AND(DM72&lt;=80,DM72&gt;60),"40",IF(AND(DM72&lt;=60,DM72&gt;40),"30",IF(AND(DM72&lt;=40,DM72&gt;20),"20",IF(AND(DM72&lt;=20,DM72&gt;10),"10",IF(AND(DM72&lt;=10,DM72&gt;=5),"5","0"))))))</f>
        <v>40</v>
      </c>
      <c r="DO72" s="135">
        <f>ROUND(IFERROR(CS72/CT72,0)*100,0)</f>
        <v>92</v>
      </c>
      <c r="DP72" s="130" t="str">
        <f>IF(AND(DO72&lt;=100,DO72&gt;80),"30",IF(AND(DO72&lt;=80,DO72&gt;60),"20",IF(AND(DO72&lt;=60,DO72&gt;50),"15",IF(AND(DO72&lt;=50,DO72&gt;40),"10","0"))))</f>
        <v>30</v>
      </c>
      <c r="DQ72" s="130">
        <f>ROUND(IFERROR(CU72/CV72,0)*100,0)</f>
        <v>47</v>
      </c>
      <c r="DR72" s="130" t="str">
        <f>IF(AND(DQ72&lt;=100,DQ72&gt;80),"30",IF(AND(DQ72&lt;=80,DQ72&gt;60),"20",IF(AND(DQ72&lt;=60,DQ72&gt;40),"15",IF(AND(DQ72&lt;=40,DQ72&gt;20),"10","0"))))</f>
        <v>15</v>
      </c>
      <c r="DS72" s="130">
        <f>CX72+CZ72+DB72+DD72+DF72+DH72+DJ72+DL72+DN72+DP72+DR72</f>
        <v>175</v>
      </c>
      <c r="DT72" s="130">
        <v>9660</v>
      </c>
      <c r="DU72" s="130">
        <v>0</v>
      </c>
      <c r="DV72" s="130">
        <v>52688</v>
      </c>
      <c r="DW72" s="130">
        <v>0</v>
      </c>
      <c r="DX72" s="130">
        <v>0</v>
      </c>
      <c r="DY72" s="130">
        <f>ROUND(IFERROR((DT72+DU72+DX72)/(DV72+DT72+DW72),0)*100,0)</f>
        <v>15</v>
      </c>
      <c r="DZ72" s="130" t="str">
        <f>IF(AND(DY72&lt;=100,DY72&gt;90),"50",IF(AND(DY72&lt;=90,DY72&gt;80),"45",IF(AND(DY72&lt;=80,DY72&gt;70),"40",IF(AND(DY72&lt;=70,DY72&gt;60),"35",IF(AND(DY72&lt;=60,DY72&gt;50),"30",IF(AND(DY72&lt;=50,DY72&gt;40),"25",IF(AND(DY72&lt;=40,DY72&gt;30),"20",IF(AND(DY72&lt;=30,DY72&gt;20),"15",IF(AND(DY72&lt;=20,DY72&gt;10),"10",IF(AND(DY72&lt;=10,DY72&gt;5),"5","0"))))))))))</f>
        <v>10</v>
      </c>
      <c r="EA72" s="130">
        <v>100</v>
      </c>
      <c r="EB72" s="130" t="str">
        <f>IF(EA72=100,"20","0")</f>
        <v>20</v>
      </c>
      <c r="EC72" s="130">
        <f>ROUND(IFERROR(DX72/DV72,0)*100,0)</f>
        <v>0</v>
      </c>
      <c r="ED72" s="130" t="str">
        <f>IF(AND(EC72&lt;=100,EC72&gt;80),"20",IF(AND(EC72&lt;=80,EC72&gt;60),"15",IF(AND(EC72&lt;=60,EC72&gt;40),"10","0")))</f>
        <v>0</v>
      </c>
      <c r="EE72" s="130">
        <f>DZ72+EB72+ED72</f>
        <v>30</v>
      </c>
      <c r="EF72" s="130">
        <f>EE72+DS72</f>
        <v>205</v>
      </c>
      <c r="EG72" s="142">
        <v>17121</v>
      </c>
      <c r="EH72" s="146">
        <v>260638</v>
      </c>
      <c r="EI72" s="141">
        <f>ROUND(EG72/EH72*100000,0)</f>
        <v>6569</v>
      </c>
      <c r="EJ72" s="141" t="str">
        <f>IF(AND(EI72&gt;=4001,EI72&gt;=4001),"30",IF(AND(EI72&lt;=4000,EI72&gt;=3001),"20",IF(AND(EI72&lt;=3000,EI72&gt;=2001),"10",IF(AND(EI72&lt;=2000,EI72&gt;=1001),"5",IF(AND(EI72&lt;=1000,EI72&gt;=0),"0")))))</f>
        <v>30</v>
      </c>
      <c r="EK72" s="145">
        <v>62</v>
      </c>
      <c r="EL72" s="135" t="str">
        <f>IF(AND(EK72&gt;=5,EK72&gt;=5),"30",IF(AND(EK72&lt;=4,EK72&gt;=3),"20",IF(AND(EK72&lt;=2,EK72&gt;=1),"10",IF(AND(EK72=0,EK72=0),"0"))))</f>
        <v>30</v>
      </c>
      <c r="EM72" s="138">
        <v>6</v>
      </c>
      <c r="EN72" s="135">
        <f>IFERROR(ROUND(EM72/BZ72*100,0),0)</f>
        <v>10</v>
      </c>
      <c r="EO72" s="135" t="str">
        <f>IF(AND(EN72&lt;=100, EN72&gt;80),"30",IF(AND(EN72&lt;=80, EN72&gt;60),"20",IF(AND(EN72&lt;=60, EN72&gt;40),"15",IF(AND(EN72&lt;=40, EN72&gt;20),"10",IF(AND(EN72&lt;=20, EN72&gt;5),"5",IF(AND(EN72&lt;=5, EN72&gt;=0),"0"))))))</f>
        <v>5</v>
      </c>
      <c r="EP72" s="142">
        <v>30</v>
      </c>
      <c r="EQ72" s="135">
        <f>IFERROR(ROUND(EP72/BW72*100,0),0)</f>
        <v>100</v>
      </c>
      <c r="ER72" s="135">
        <f>IF(EQ72=100,10,-50)</f>
        <v>10</v>
      </c>
      <c r="ES72" s="142">
        <v>24</v>
      </c>
      <c r="ET72" s="135">
        <f>IFERROR(ROUND(ES72/BZ72*100,0),0)</f>
        <v>41</v>
      </c>
      <c r="EU72" s="135" t="str">
        <f>IF(AND(ET72&lt;=100,ET72&gt;90),"50",IF(AND(ET72&lt;=90,ET72&gt;80),"45",IF(AND(ET72&lt;=80,ET72&gt;70),"40",IF(AND(ET72&lt;=70,ET72&gt;60),"35",IF(AND(ET72&lt;=60,ET72&gt;50),"30",IF(AND(ET72&lt;=50,ET72&gt;40),"25",IF(AND(ET72&lt;=40,ET72&gt;30),"20",IF(AND(ET72&lt;=30,ET72&gt;20),"15",IF(AND(ET72&lt;=20,ET72&gt;10),"10",IF(AND(ET72&lt;=10,ET72&gt;5),"5",IF(AND(ET72&lt;=5,ET72&gt;0),"1",IF(AND(ET72&lt;=0,ET72&lt;0),"0"))))))))))))</f>
        <v>25</v>
      </c>
      <c r="EV72" s="142">
        <v>35</v>
      </c>
      <c r="EW72" s="135">
        <f>IFERROR(ROUND(EV72/(BW72+BY72)*100,0),0)</f>
        <v>40</v>
      </c>
      <c r="EX72" s="135" t="str">
        <f>IF(AND(EW72&lt;=100,EW72&gt;90),"50",IF(AND(EW72&lt;=90,EW72&gt;80),"45",IF(AND(EW72&lt;=80,EW72&gt;70),"40",IF(AND(EW72&lt;=70,EW72&gt;60),"35",IF(AND(EW72&lt;=60,EW72&gt;50),"30",IF(AND(EW72&lt;=50,EW72&gt;40),"25",IF(AND(EW72&lt;=40,EW72&gt;30),"20",IF(AND(EW72&lt;=30,EW72&gt;20),"15",IF(AND(EW72&lt;=20,EW72&gt;10),"10",IF(AND(EW72&lt;=10,EW72&gt;5),"5",IF(AND(EW72&lt;5,EW72&gt;0),"0")))))))))))</f>
        <v>20</v>
      </c>
      <c r="EY72" s="142">
        <v>2</v>
      </c>
      <c r="EZ72" s="130" t="str">
        <f>IF(AND(EY72&gt;=5,EY72&gt;=5),"30",IF(AND(EY72&lt;=4,EY72&gt;1),"20",IF(AND(EY72&lt;=1,EY72&gt;0),"10",IF(AND(EY72=0,EY72=0),"0"))))</f>
        <v>20</v>
      </c>
      <c r="FA72" s="142">
        <v>0</v>
      </c>
      <c r="FB72" s="130" t="str">
        <f>IF(AND(FA72&lt;=100,FA72&gt;80),"30",IF(AND(FA72&lt;=80,FA72&gt;60),"20",IF(AND(FA72&lt;=60,FA72&gt;40),"15",IF(AND(FA72&lt;=40,FA72&gt;20),"10",IF(AND(FA72&lt;=20,FA72&gt;=0),"0")))))</f>
        <v>0</v>
      </c>
      <c r="FC72" s="142">
        <v>33</v>
      </c>
      <c r="FD72" s="130" t="str">
        <f>IF(AND(FC72&lt;=100,FC72&gt;80),"30",IF(AND(FC72&lt;=80,FC72&gt;60),"20",IF(AND(FC72&lt;=60,FC72&gt;40),"15",IF(AND(FC72&lt;=40,FC72&gt;20),"10",IF(AND(FC72&lt;=20,FC72&gt;5),"5",IF(AND(FC72&lt;=5,FC72&gt;=0),"0"))))))</f>
        <v>10</v>
      </c>
      <c r="FE72" s="130">
        <f>EJ72+EL72+EO72</f>
        <v>65</v>
      </c>
      <c r="FF72" s="130">
        <f>ER72+EU72+EX72+EZ72+FB72+FD72</f>
        <v>85</v>
      </c>
      <c r="FG72" s="130">
        <f>FF72+FE72</f>
        <v>150</v>
      </c>
      <c r="FH72" s="143">
        <f>EF72+FG72</f>
        <v>355</v>
      </c>
      <c r="FI72" s="90"/>
      <c r="FJ72" s="86"/>
    </row>
    <row r="73" spans="1:166" ht="15.6" customHeight="1" x14ac:dyDescent="0.3">
      <c r="A73" s="43">
        <v>70</v>
      </c>
      <c r="B73" s="43" t="s">
        <v>125</v>
      </c>
      <c r="C73" s="87" t="s">
        <v>325</v>
      </c>
      <c r="D73" s="130">
        <v>34</v>
      </c>
      <c r="E73" s="130">
        <v>956</v>
      </c>
      <c r="F73" s="130">
        <v>3128</v>
      </c>
      <c r="G73" s="131">
        <v>2060</v>
      </c>
      <c r="H73" s="131">
        <v>240</v>
      </c>
      <c r="I73" s="130">
        <v>6117</v>
      </c>
      <c r="J73" s="131">
        <v>34</v>
      </c>
      <c r="K73" s="131">
        <v>956</v>
      </c>
      <c r="L73" s="131">
        <v>1409</v>
      </c>
      <c r="M73" s="131">
        <v>1725</v>
      </c>
      <c r="N73" s="131">
        <v>1339</v>
      </c>
      <c r="O73" s="131">
        <v>77</v>
      </c>
      <c r="P73" s="132" t="s">
        <v>326</v>
      </c>
      <c r="Q73" s="133">
        <v>33</v>
      </c>
      <c r="R73" s="133">
        <v>911</v>
      </c>
      <c r="S73" s="133">
        <v>911</v>
      </c>
      <c r="T73" s="133">
        <v>0</v>
      </c>
      <c r="U73" s="133">
        <v>3477</v>
      </c>
      <c r="V73" s="133">
        <v>1217</v>
      </c>
      <c r="W73" s="133">
        <v>0</v>
      </c>
      <c r="X73" s="144" t="s">
        <v>327</v>
      </c>
      <c r="Y73" s="134"/>
      <c r="Z73" s="134"/>
      <c r="AA73" s="134"/>
      <c r="AB73" s="134"/>
      <c r="AC73" s="134"/>
      <c r="AD73" s="134"/>
      <c r="AE73" s="134">
        <v>3023</v>
      </c>
      <c r="AF73" s="134"/>
      <c r="AG73" s="134"/>
      <c r="AH73" s="134">
        <v>123</v>
      </c>
      <c r="AI73" s="134"/>
      <c r="AJ73" s="134"/>
      <c r="AK73" s="134"/>
      <c r="AL73" s="135">
        <v>956</v>
      </c>
      <c r="AM73" s="135">
        <v>45</v>
      </c>
      <c r="AN73" s="135">
        <v>911</v>
      </c>
      <c r="AO73" s="135">
        <f>AP73+AQ73</f>
        <v>2804</v>
      </c>
      <c r="AP73" s="135">
        <v>1409</v>
      </c>
      <c r="AQ73" s="135">
        <v>1395</v>
      </c>
      <c r="AR73" s="135">
        <v>696</v>
      </c>
      <c r="AS73" s="135">
        <v>103</v>
      </c>
      <c r="AT73" s="135">
        <v>593</v>
      </c>
      <c r="AU73" s="136" t="s">
        <v>328</v>
      </c>
      <c r="AV73" s="135">
        <v>266</v>
      </c>
      <c r="AW73" s="135">
        <v>266</v>
      </c>
      <c r="AX73" s="135">
        <v>266</v>
      </c>
      <c r="AY73" s="135">
        <v>181</v>
      </c>
      <c r="AZ73" s="135">
        <v>181</v>
      </c>
      <c r="BA73" s="135">
        <v>181</v>
      </c>
      <c r="BB73" s="135">
        <v>106</v>
      </c>
      <c r="BC73" s="135">
        <v>106</v>
      </c>
      <c r="BD73" s="135">
        <v>106</v>
      </c>
      <c r="BE73" s="135">
        <v>48</v>
      </c>
      <c r="BF73" s="135">
        <v>48</v>
      </c>
      <c r="BG73" s="135">
        <v>48</v>
      </c>
      <c r="BH73" s="135">
        <v>1</v>
      </c>
      <c r="BI73" s="135">
        <v>1</v>
      </c>
      <c r="BJ73" s="135">
        <v>1</v>
      </c>
      <c r="BK73" s="135">
        <v>1349</v>
      </c>
      <c r="BL73" s="135">
        <v>1349</v>
      </c>
      <c r="BM73" s="135">
        <v>1349</v>
      </c>
      <c r="BN73" s="135">
        <v>177</v>
      </c>
      <c r="BO73" s="135">
        <v>177</v>
      </c>
      <c r="BP73" s="135">
        <v>177</v>
      </c>
      <c r="BQ73" s="142">
        <v>2</v>
      </c>
      <c r="BR73" s="145">
        <v>0</v>
      </c>
      <c r="BS73" s="145">
        <v>2</v>
      </c>
      <c r="BT73" s="145">
        <v>19</v>
      </c>
      <c r="BU73" s="145">
        <v>0</v>
      </c>
      <c r="BV73" s="145">
        <v>19</v>
      </c>
      <c r="BW73" s="130">
        <f>J73</f>
        <v>34</v>
      </c>
      <c r="BX73" s="130">
        <f>AL73</f>
        <v>956</v>
      </c>
      <c r="BY73" s="130">
        <f>BX73</f>
        <v>956</v>
      </c>
      <c r="BZ73" s="130">
        <f>BX73</f>
        <v>956</v>
      </c>
      <c r="CA73" s="130">
        <f>AM73</f>
        <v>45</v>
      </c>
      <c r="CB73" s="130">
        <f>AE73</f>
        <v>3023</v>
      </c>
      <c r="CC73" s="130">
        <f>CB73</f>
        <v>3023</v>
      </c>
      <c r="CD73" s="130">
        <f>CB73</f>
        <v>3023</v>
      </c>
      <c r="CE73" s="130">
        <f>AH73</f>
        <v>123</v>
      </c>
      <c r="CF73" s="130">
        <f>CE73</f>
        <v>123</v>
      </c>
      <c r="CG73" s="130">
        <f>CE73</f>
        <v>123</v>
      </c>
      <c r="CH73" s="130">
        <f>IFERROR(AV73+AY73+BB73+BE73+BH73+BK73+BN73+BQ73+BT73,0)</f>
        <v>2149</v>
      </c>
      <c r="CI73" s="130">
        <f>IFERROR(AW73+AZ73+BC73+BF73+BI73+BL73+BO73+BR73+BU73,0)</f>
        <v>2128</v>
      </c>
      <c r="CJ73" s="130">
        <f>IFERROR(AX73+BA73+BD73+BG73+BJ73+BM73+BP73+BS73+BV73,0)</f>
        <v>2149</v>
      </c>
      <c r="CK73" s="135">
        <v>23</v>
      </c>
      <c r="CL73" s="135">
        <v>6411</v>
      </c>
      <c r="CM73" s="135">
        <v>6</v>
      </c>
      <c r="CN73" s="135">
        <v>6412</v>
      </c>
      <c r="CO73" s="135">
        <v>251</v>
      </c>
      <c r="CP73" s="135">
        <v>72130</v>
      </c>
      <c r="CQ73" s="135">
        <v>10850</v>
      </c>
      <c r="CR73" s="135">
        <v>12460</v>
      </c>
      <c r="CS73" s="135">
        <v>47831</v>
      </c>
      <c r="CT73" s="135">
        <v>48835</v>
      </c>
      <c r="CU73" s="139">
        <v>2895</v>
      </c>
      <c r="CV73" s="140">
        <v>5843</v>
      </c>
      <c r="CW73" s="135">
        <f>ROUND(IFERROR(D73/BW73,0)*100,0)</f>
        <v>100</v>
      </c>
      <c r="CX73" s="130">
        <f>IF(CW73=100,10,-50)</f>
        <v>10</v>
      </c>
      <c r="CY73" s="135">
        <f>ROUND(IFERROR(E73/BZ73,0)*100,0)</f>
        <v>100</v>
      </c>
      <c r="CZ73" s="130" t="str">
        <f>IF((CY73=100),"30",IF(AND(CY73&lt;=99,CY73&gt;90),"20",IF(AND(CY73&lt;=90,CY73&gt;80),"10","-30")))</f>
        <v>30</v>
      </c>
      <c r="DA73" s="135">
        <f>ROUND(IFERROR(F73/(CD73+CG73),0)*100,0)</f>
        <v>99</v>
      </c>
      <c r="DB73" s="130" t="str">
        <f>IF(AND(DA73&lt;=100,DA73&gt;90),"30",IF(AND(DA73&lt;=90,DA73&gt;80),"20",IF(AND(DA73&lt;=80,DA73&gt;70),"15",IF(AND(DA73&lt;=70,DA73&gt;60),"10",IF(AND(DA73&lt;=60,DA73&gt;50),"5","0")))))</f>
        <v>30</v>
      </c>
      <c r="DC73" s="135">
        <f>ROUND(IFERROR(G73/CJ73,0)*100,0)</f>
        <v>96</v>
      </c>
      <c r="DD73" s="135" t="str">
        <f>IF(AND(DC73&lt;=100,DC73&gt;60),"30",IF(AND(DC73&lt;=60,DC73&gt;40),"20",IF(AND(DC73&lt;=40,DC73&gt;30),"15",IF(AND(DC73&lt;=30,DC73&gt;20),"10",IF(AND(DC73&lt;=20,DC73&gt;10),"5",IF(DC73=0,-30,0))))))</f>
        <v>30</v>
      </c>
      <c r="DE73" s="135">
        <v>40</v>
      </c>
      <c r="DF73" s="130" t="str">
        <f>IF(AND(DE73&lt;=100,DE73&gt;60),"20",IF(AND(DE73&lt;=60,DE73&gt;40),"15",IF(AND(DE73&lt;=40,DE73&gt;20),"10",IF(AND(DE73&lt;=20,DE73&gt;10),"5","0"))))</f>
        <v>10</v>
      </c>
      <c r="DG73" s="135">
        <v>40</v>
      </c>
      <c r="DH73" s="130" t="str">
        <f>IF(AND(DG73&lt;=100,DG73&gt;60),"20",IF(AND(DG73&lt;=60,DG73&gt;40),"15",IF(AND(DG73&lt;=40,DG73&gt;20),"10",IF(AND(DG73&lt;=20,DG73&gt;10),"5","0"))))</f>
        <v>10</v>
      </c>
      <c r="DI73" s="135">
        <v>40</v>
      </c>
      <c r="DJ73" s="130" t="str">
        <f>IF(AND(DI73&lt;=100,DI73&gt;60),"20",IF(AND(DI73&lt;=60,DI73&gt;40),"15",IF(AND(DI73&lt;=40,DI73&gt;20),"10",IF(AND(DI73&lt;=20,DI73&gt;10),"5","0"))))</f>
        <v>10</v>
      </c>
      <c r="DK73" s="135">
        <f>ROUND(IFERROR(CQ73/(CQ73+CR73)*100,0),0)</f>
        <v>47</v>
      </c>
      <c r="DL73" s="130" t="str">
        <f>IF(AND(DK73&lt;=100,DK73&gt;60),"20",IF(AND(DK73&lt;=60,DK73&gt;40),"15",IF(AND(DK73&lt;=40,DK73&gt;20),"10",IF(AND(DK73&lt;=20,DK73&gt;10),"5","0"))))</f>
        <v>15</v>
      </c>
      <c r="DM73" s="135">
        <f>ROUND(IFERROR(I73/(BW73+BY73+CC73+CF73+CI73),0)*100,0)</f>
        <v>98</v>
      </c>
      <c r="DN73" s="130" t="str">
        <f>IF(AND(DM73&lt;=100,DM73&gt;80),"50",IF(AND(DM73&lt;=80,DM73&gt;60),"40",IF(AND(DM73&lt;=60,DM73&gt;40),"30",IF(AND(DM73&lt;=40,DM73&gt;20),"20",IF(AND(DM73&lt;=20,DM73&gt;10),"10",IF(AND(DM73&lt;=10,DM73&gt;=5),"5","0"))))))</f>
        <v>50</v>
      </c>
      <c r="DO73" s="135">
        <f>ROUND(IFERROR(CS73/CT73,0)*100,0)</f>
        <v>98</v>
      </c>
      <c r="DP73" s="130" t="str">
        <f>IF(AND(DO73&lt;=100,DO73&gt;80),"30",IF(AND(DO73&lt;=80,DO73&gt;60),"20",IF(AND(DO73&lt;=60,DO73&gt;50),"15",IF(AND(DO73&lt;=50,DO73&gt;40),"10","0"))))</f>
        <v>30</v>
      </c>
      <c r="DQ73" s="130">
        <f>ROUND(IFERROR(CU73/CV73,0)*100,0)</f>
        <v>50</v>
      </c>
      <c r="DR73" s="130" t="str">
        <f>IF(AND(DQ73&lt;=100,DQ73&gt;80),"30",IF(AND(DQ73&lt;=80,DQ73&gt;60),"20",IF(AND(DQ73&lt;=60,DQ73&gt;40),"15",IF(AND(DQ73&lt;=40,DQ73&gt;20),"10","0"))))</f>
        <v>15</v>
      </c>
      <c r="DS73" s="130">
        <f>CX73+CZ73+DB73+DD73+DF73+DH73+DJ73+DL73+DN73+DP73+DR73</f>
        <v>240</v>
      </c>
      <c r="DT73" s="130">
        <v>50177</v>
      </c>
      <c r="DU73" s="130">
        <v>64863</v>
      </c>
      <c r="DV73" s="130">
        <v>372138</v>
      </c>
      <c r="DW73" s="130">
        <v>64863</v>
      </c>
      <c r="DX73" s="130">
        <v>18356</v>
      </c>
      <c r="DY73" s="130">
        <f>ROUND(IFERROR((DT73+DU73+DX73)/(DV73+DT73+DW73),0)*100,0)</f>
        <v>27</v>
      </c>
      <c r="DZ73" s="130" t="str">
        <f>IF(AND(DY73&lt;=100,DY73&gt;90),"50",IF(AND(DY73&lt;=90,DY73&gt;80),"45",IF(AND(DY73&lt;=80,DY73&gt;70),"40",IF(AND(DY73&lt;=70,DY73&gt;60),"35",IF(AND(DY73&lt;=60,DY73&gt;50),"30",IF(AND(DY73&lt;=50,DY73&gt;40),"25",IF(AND(DY73&lt;=40,DY73&gt;30),"20",IF(AND(DY73&lt;=30,DY73&gt;20),"15",IF(AND(DY73&lt;=20,DY73&gt;10),"10",IF(AND(DY73&lt;=10,DY73&gt;5),"5","0"))))))))))</f>
        <v>15</v>
      </c>
      <c r="EA73" s="130">
        <f>ROUND(IFERROR(DU73/DW73,0)*100,0)</f>
        <v>100</v>
      </c>
      <c r="EB73" s="130" t="str">
        <f>IF(EA73=100,"20","0")</f>
        <v>20</v>
      </c>
      <c r="EC73" s="130">
        <f>ROUND(IFERROR(DX73/DV73,0)*100,0)</f>
        <v>5</v>
      </c>
      <c r="ED73" s="130" t="str">
        <f>IF(AND(EC73&lt;=100,EC73&gt;80),"20",IF(AND(EC73&lt;=80,EC73&gt;60),"15",IF(AND(EC73&lt;=60,EC73&gt;40),"10","0")))</f>
        <v>0</v>
      </c>
      <c r="EE73" s="130">
        <f>DZ73+EB73+ED73</f>
        <v>35</v>
      </c>
      <c r="EF73" s="130">
        <f>EE73+DS73</f>
        <v>275</v>
      </c>
      <c r="EG73" s="142">
        <v>59183</v>
      </c>
      <c r="EH73" s="146">
        <v>3214773</v>
      </c>
      <c r="EI73" s="141">
        <f>ROUND(EG73/EH73*100000,0)</f>
        <v>1841</v>
      </c>
      <c r="EJ73" s="141" t="str">
        <f>IF(AND(EI73&gt;=4001,EI73&gt;=4001),"30",IF(AND(EI73&lt;=4000,EI73&gt;=3001),"20",IF(AND(EI73&lt;=3000,EI73&gt;=2001),"10",IF(AND(EI73&lt;=2000,EI73&gt;=1001),"5",IF(AND(EI73&lt;=1000,EI73&gt;=0),"0")))))</f>
        <v>5</v>
      </c>
      <c r="EK73" s="145">
        <v>6</v>
      </c>
      <c r="EL73" s="135" t="str">
        <f>IF(AND(EK73&gt;=5,EK73&gt;=5),"30",IF(AND(EK73&lt;=4,EK73&gt;=3),"20",IF(AND(EK73&lt;=2,EK73&gt;=1),"10",IF(AND(EK73=0,EK73=0),"0"))))</f>
        <v>30</v>
      </c>
      <c r="EM73" s="138">
        <v>872</v>
      </c>
      <c r="EN73" s="135">
        <f>IFERROR(ROUND(EM73/BZ73*100,0),0)</f>
        <v>91</v>
      </c>
      <c r="EO73" s="135" t="str">
        <f>IF(AND(EN73&lt;=100, EN73&gt;80),"30",IF(AND(EN73&lt;=80, EN73&gt;60),"20",IF(AND(EN73&lt;=60, EN73&gt;40),"15",IF(AND(EN73&lt;=40, EN73&gt;20),"10",IF(AND(EN73&lt;=20, EN73&gt;5),"5",IF(AND(EN73&lt;=5, EN73&gt;=0),"0"))))))</f>
        <v>30</v>
      </c>
      <c r="EP73" s="142">
        <v>34</v>
      </c>
      <c r="EQ73" s="135">
        <f>IFERROR(ROUND(EP73/BW73*100,0),0)</f>
        <v>100</v>
      </c>
      <c r="ER73" s="135">
        <f>IF(EQ73=100,10,-50)</f>
        <v>10</v>
      </c>
      <c r="ES73" s="142">
        <v>896</v>
      </c>
      <c r="ET73" s="135">
        <f>IFERROR(ROUND(ES73/BZ73*100,0),0)</f>
        <v>94</v>
      </c>
      <c r="EU73" s="135" t="str">
        <f>IF(AND(ET73&lt;=100,ET73&gt;90),"50",IF(AND(ET73&lt;=90,ET73&gt;80),"45",IF(AND(ET73&lt;=80,ET73&gt;70),"40",IF(AND(ET73&lt;=70,ET73&gt;60),"35",IF(AND(ET73&lt;=60,ET73&gt;50),"30",IF(AND(ET73&lt;=50,ET73&gt;40),"25",IF(AND(ET73&lt;=40,ET73&gt;30),"20",IF(AND(ET73&lt;=30,ET73&gt;20),"15",IF(AND(ET73&lt;=20,ET73&gt;10),"10",IF(AND(ET73&lt;=10,ET73&gt;5),"5",IF(AND(ET73&lt;=5,ET73&gt;0),"1",IF(AND(ET73&lt;=0,ET73&lt;0),"0"))))))))))))</f>
        <v>50</v>
      </c>
      <c r="EV73" s="142">
        <v>991</v>
      </c>
      <c r="EW73" s="135">
        <f>IFERROR(ROUND(EV73/(BW73+BY73)*100,0),0)</f>
        <v>100</v>
      </c>
      <c r="EX73" s="135" t="str">
        <f>IF(AND(EW73&lt;=100,EW73&gt;90),"50",IF(AND(EW73&lt;=90,EW73&gt;80),"45",IF(AND(EW73&lt;=80,EW73&gt;70),"40",IF(AND(EW73&lt;=70,EW73&gt;60),"35",IF(AND(EW73&lt;=60,EW73&gt;50),"30",IF(AND(EW73&lt;=50,EW73&gt;40),"25",IF(AND(EW73&lt;=40,EW73&gt;30),"20",IF(AND(EW73&lt;=30,EW73&gt;20),"15",IF(AND(EW73&lt;=20,EW73&gt;10),"10",IF(AND(EW73&lt;=10,EW73&gt;5),"5",IF(AND(EW73&lt;5,EW73&gt;0),"0")))))))))))</f>
        <v>50</v>
      </c>
      <c r="EY73" s="142">
        <v>5</v>
      </c>
      <c r="EZ73" s="130" t="str">
        <f>IF(AND(EY73&gt;=5,EY73&gt;=5),"30",IF(AND(EY73&lt;=4,EY73&gt;1),"20",IF(AND(EY73&lt;=1,EY73&gt;0),"10",IF(AND(EY73=0,EY73=0),"0"))))</f>
        <v>30</v>
      </c>
      <c r="FA73" s="142">
        <v>100</v>
      </c>
      <c r="FB73" s="130" t="str">
        <f>IF(AND(FA73&lt;=100,FA73&gt;80),"30",IF(AND(FA73&lt;=80,FA73&gt;60),"20",IF(AND(FA73&lt;=60,FA73&gt;40),"15",IF(AND(FA73&lt;=40,FA73&gt;20),"10",IF(AND(FA73&lt;=20,FA73&gt;=0),"0")))))</f>
        <v>30</v>
      </c>
      <c r="FC73" s="142">
        <v>43</v>
      </c>
      <c r="FD73" s="130" t="str">
        <f>IF(AND(FC73&lt;=100,FC73&gt;80),"30",IF(AND(FC73&lt;=80,FC73&gt;60),"20",IF(AND(FC73&lt;=60,FC73&gt;40),"15",IF(AND(FC73&lt;=40,FC73&gt;20),"10",IF(AND(FC73&lt;=20,FC73&gt;5),"5",IF(AND(FC73&lt;=5,FC73&gt;=0),"0"))))))</f>
        <v>15</v>
      </c>
      <c r="FE73" s="130">
        <f>EJ73+EL73+EO73</f>
        <v>65</v>
      </c>
      <c r="FF73" s="130">
        <f>ER73+EU73+EX73+EZ73+FB73+FD73</f>
        <v>185</v>
      </c>
      <c r="FG73" s="130">
        <f>FF73+FE73</f>
        <v>250</v>
      </c>
      <c r="FH73" s="143">
        <f>EF73+FG73</f>
        <v>525</v>
      </c>
      <c r="FI73" s="90"/>
      <c r="FJ73" s="86"/>
    </row>
    <row r="74" spans="1:166" ht="15.6" customHeight="1" x14ac:dyDescent="0.3">
      <c r="A74" s="43">
        <v>71</v>
      </c>
      <c r="B74" s="43" t="s">
        <v>125</v>
      </c>
      <c r="C74" s="87" t="s">
        <v>329</v>
      </c>
      <c r="D74" s="130">
        <v>23</v>
      </c>
      <c r="E74" s="130">
        <v>30</v>
      </c>
      <c r="F74" s="130">
        <v>1100</v>
      </c>
      <c r="G74" s="131">
        <v>254</v>
      </c>
      <c r="H74" s="131">
        <v>244</v>
      </c>
      <c r="I74" s="130">
        <v>1431</v>
      </c>
      <c r="J74" s="131">
        <v>22</v>
      </c>
      <c r="K74" s="131">
        <v>333</v>
      </c>
      <c r="L74" s="131">
        <v>582</v>
      </c>
      <c r="M74" s="131">
        <v>603</v>
      </c>
      <c r="N74" s="131">
        <v>530</v>
      </c>
      <c r="O74" s="131">
        <v>59</v>
      </c>
      <c r="P74" s="132" t="s">
        <v>330</v>
      </c>
      <c r="Q74" s="133">
        <v>23</v>
      </c>
      <c r="R74" s="133">
        <v>747</v>
      </c>
      <c r="S74" s="133">
        <v>560</v>
      </c>
      <c r="T74" s="133">
        <v>187</v>
      </c>
      <c r="U74" s="133">
        <v>0</v>
      </c>
      <c r="V74" s="133">
        <v>0</v>
      </c>
      <c r="W74" s="133">
        <v>0</v>
      </c>
      <c r="X74" s="144" t="s">
        <v>331</v>
      </c>
      <c r="Y74" s="134"/>
      <c r="Z74" s="134">
        <v>30</v>
      </c>
      <c r="AA74" s="134"/>
      <c r="AB74" s="134"/>
      <c r="AC74" s="134"/>
      <c r="AD74" s="134"/>
      <c r="AE74" s="134">
        <v>1016</v>
      </c>
      <c r="AF74" s="134"/>
      <c r="AG74" s="134"/>
      <c r="AH74" s="134">
        <v>89</v>
      </c>
      <c r="AI74" s="134">
        <v>83</v>
      </c>
      <c r="AJ74" s="134"/>
      <c r="AK74" s="134"/>
      <c r="AL74" s="135">
        <v>30</v>
      </c>
      <c r="AM74" s="135">
        <v>30</v>
      </c>
      <c r="AN74" s="135">
        <v>0</v>
      </c>
      <c r="AO74" s="135">
        <f>AP74+AQ74</f>
        <v>1123</v>
      </c>
      <c r="AP74" s="135">
        <v>582</v>
      </c>
      <c r="AQ74" s="135">
        <v>541</v>
      </c>
      <c r="AR74" s="135">
        <v>384</v>
      </c>
      <c r="AS74" s="135">
        <v>63</v>
      </c>
      <c r="AT74" s="135">
        <v>321</v>
      </c>
      <c r="AU74" s="136" t="s">
        <v>332</v>
      </c>
      <c r="AV74" s="135">
        <v>53</v>
      </c>
      <c r="AW74" s="135">
        <v>53</v>
      </c>
      <c r="AX74" s="135">
        <v>53</v>
      </c>
      <c r="AY74" s="135">
        <v>135</v>
      </c>
      <c r="AZ74" s="135">
        <v>135</v>
      </c>
      <c r="BA74" s="135">
        <v>135</v>
      </c>
      <c r="BB74" s="135">
        <v>8</v>
      </c>
      <c r="BC74" s="135">
        <v>8</v>
      </c>
      <c r="BD74" s="135">
        <v>8</v>
      </c>
      <c r="BE74" s="135">
        <v>1</v>
      </c>
      <c r="BF74" s="135">
        <v>1</v>
      </c>
      <c r="BG74" s="135">
        <v>1</v>
      </c>
      <c r="BH74" s="135">
        <v>1</v>
      </c>
      <c r="BI74" s="135">
        <v>1</v>
      </c>
      <c r="BJ74" s="135">
        <v>1</v>
      </c>
      <c r="BK74" s="135">
        <v>121</v>
      </c>
      <c r="BL74" s="135">
        <v>83</v>
      </c>
      <c r="BM74" s="135">
        <v>121</v>
      </c>
      <c r="BN74" s="135">
        <v>10</v>
      </c>
      <c r="BO74" s="135">
        <v>10</v>
      </c>
      <c r="BP74" s="135">
        <v>10</v>
      </c>
      <c r="BQ74" s="137">
        <v>1</v>
      </c>
      <c r="BR74" s="137">
        <v>1</v>
      </c>
      <c r="BS74" s="137">
        <v>1</v>
      </c>
      <c r="BT74" s="137">
        <v>3</v>
      </c>
      <c r="BU74" s="137">
        <v>3</v>
      </c>
      <c r="BV74" s="137">
        <v>3</v>
      </c>
      <c r="BW74" s="130">
        <f>Q74</f>
        <v>23</v>
      </c>
      <c r="BX74" s="130">
        <f>Z74</f>
        <v>30</v>
      </c>
      <c r="BY74" s="130">
        <f>BX74</f>
        <v>30</v>
      </c>
      <c r="BZ74" s="130">
        <f>BX74</f>
        <v>30</v>
      </c>
      <c r="CA74" s="130">
        <f>AM74</f>
        <v>30</v>
      </c>
      <c r="CB74" s="130">
        <f>AE74</f>
        <v>1016</v>
      </c>
      <c r="CC74" s="130">
        <f>CB74</f>
        <v>1016</v>
      </c>
      <c r="CD74" s="130">
        <f>CB74</f>
        <v>1016</v>
      </c>
      <c r="CE74" s="130">
        <f>AH74</f>
        <v>89</v>
      </c>
      <c r="CF74" s="130">
        <f>AI74</f>
        <v>83</v>
      </c>
      <c r="CG74" s="130">
        <f>CE74</f>
        <v>89</v>
      </c>
      <c r="CH74" s="130">
        <f>IFERROR(AV74+AY74+BB74+BE74+BH74+BK74+BN74+BQ74+BT74,0)</f>
        <v>333</v>
      </c>
      <c r="CI74" s="130">
        <f>IFERROR(AW74+AZ74+BC74+BF74+BI74+BL74+BO74+BR74+BU74,0)</f>
        <v>295</v>
      </c>
      <c r="CJ74" s="130">
        <f>IFERROR(AX74+BA74+BD74+BG74+BJ74+BM74+BP74+BS74+BV74,0)</f>
        <v>333</v>
      </c>
      <c r="CK74" s="135">
        <v>637</v>
      </c>
      <c r="CL74" s="135">
        <v>1544</v>
      </c>
      <c r="CM74" s="135">
        <v>379</v>
      </c>
      <c r="CN74" s="135">
        <v>1545</v>
      </c>
      <c r="CO74" s="135">
        <v>15129</v>
      </c>
      <c r="CP74" s="135">
        <v>53203</v>
      </c>
      <c r="CQ74" s="135">
        <v>9676</v>
      </c>
      <c r="CR74" s="135">
        <v>5523</v>
      </c>
      <c r="CS74" s="135">
        <v>39870</v>
      </c>
      <c r="CT74" s="135">
        <v>41758</v>
      </c>
      <c r="CU74" s="139">
        <v>2030</v>
      </c>
      <c r="CV74" s="140">
        <v>4866</v>
      </c>
      <c r="CW74" s="135">
        <f>ROUND(IFERROR(D74/BW74,0)*100,0)</f>
        <v>100</v>
      </c>
      <c r="CX74" s="130">
        <f>IF(CW74=100,10,-50)</f>
        <v>10</v>
      </c>
      <c r="CY74" s="135">
        <f>ROUND(IFERROR(E74/BZ74,0)*100,0)</f>
        <v>100</v>
      </c>
      <c r="CZ74" s="130" t="str">
        <f>IF((CY74=100),"30",IF(AND(CY74&lt;=99,CY74&gt;90),"20",IF(AND(CY74&lt;=90,CY74&gt;80),"10","-30")))</f>
        <v>30</v>
      </c>
      <c r="DA74" s="135">
        <f>ROUND(IFERROR(F74/(CD74+CG74),0)*100,0)</f>
        <v>100</v>
      </c>
      <c r="DB74" s="130" t="str">
        <f>IF(AND(DA74&lt;=100,DA74&gt;90),"30",IF(AND(DA74&lt;=90,DA74&gt;80),"20",IF(AND(DA74&lt;=80,DA74&gt;70),"15",IF(AND(DA74&lt;=70,DA74&gt;60),"10",IF(AND(DA74&lt;=60,DA74&gt;50),"5","0")))))</f>
        <v>30</v>
      </c>
      <c r="DC74" s="135">
        <f>ROUND(IFERROR(G74/CJ74,0)*100,0)</f>
        <v>76</v>
      </c>
      <c r="DD74" s="135" t="str">
        <f>IF(AND(DC74&lt;=100,DC74&gt;60),"30",IF(AND(DC74&lt;=60,DC74&gt;40),"20",IF(AND(DC74&lt;=40,DC74&gt;30),"15",IF(AND(DC74&lt;=30,DC74&gt;20),"10",IF(AND(DC74&lt;=20,DC74&gt;10),"5",IF(DC74=0,-30,0))))))</f>
        <v>30</v>
      </c>
      <c r="DE74" s="135">
        <f>ROUND(IFERROR(CK74/CL74*100,0),0)</f>
        <v>41</v>
      </c>
      <c r="DF74" s="130" t="str">
        <f>IF(AND(DE74&lt;=100,DE74&gt;60),"20",IF(AND(DE74&lt;=60,DE74&gt;40),"15",IF(AND(DE74&lt;=40,DE74&gt;20),"10",IF(AND(DE74&lt;=20,DE74&gt;10),"5","0"))))</f>
        <v>15</v>
      </c>
      <c r="DG74" s="135">
        <f>ROUND(IFERROR(CM74/CN74*100,0),0)</f>
        <v>25</v>
      </c>
      <c r="DH74" s="130" t="str">
        <f>IF(AND(DG74&lt;=100,DG74&gt;60),"20",IF(AND(DG74&lt;=60,DG74&gt;40),"15",IF(AND(DG74&lt;=40,DG74&gt;20),"10",IF(AND(DG74&lt;=20,DG74&gt;10),"5","0"))))</f>
        <v>10</v>
      </c>
      <c r="DI74" s="135">
        <f>ROUND(IFERROR(CO74/CP74*100,0),0)</f>
        <v>28</v>
      </c>
      <c r="DJ74" s="130" t="str">
        <f>IF(AND(DI74&lt;=100,DI74&gt;60),"20",IF(AND(DI74&lt;=60,DI74&gt;40),"15",IF(AND(DI74&lt;=40,DI74&gt;20),"10",IF(AND(DI74&lt;=20,DI74&gt;10),"5","0"))))</f>
        <v>10</v>
      </c>
      <c r="DK74" s="135">
        <f>ROUND(IFERROR(CQ74/(CQ74+CR74)*100,0),0)</f>
        <v>64</v>
      </c>
      <c r="DL74" s="130" t="str">
        <f>IF(AND(DK74&lt;=100,DK74&gt;60),"20",IF(AND(DK74&lt;=60,DK74&gt;40),"15",IF(AND(DK74&lt;=40,DK74&gt;20),"10",IF(AND(DK74&lt;=20,DK74&gt;10),"5","0"))))</f>
        <v>20</v>
      </c>
      <c r="DM74" s="135">
        <f>ROUND(IFERROR(I74/(BW74+BY74+CC74+CF74+CI74),0)*100,0)</f>
        <v>99</v>
      </c>
      <c r="DN74" s="130" t="str">
        <f>IF(AND(DM74&lt;=100,DM74&gt;80),"50",IF(AND(DM74&lt;=80,DM74&gt;60),"40",IF(AND(DM74&lt;=60,DM74&gt;40),"30",IF(AND(DM74&lt;=40,DM74&gt;20),"20",IF(AND(DM74&lt;=20,DM74&gt;10),"10",IF(AND(DM74&lt;=10,DM74&gt;=5),"5","0"))))))</f>
        <v>50</v>
      </c>
      <c r="DO74" s="135">
        <f>ROUND(IFERROR(CS74/CT74,0)*100,0)</f>
        <v>95</v>
      </c>
      <c r="DP74" s="130" t="str">
        <f>IF(AND(DO74&lt;=100,DO74&gt;80),"30",IF(AND(DO74&lt;=80,DO74&gt;60),"20",IF(AND(DO74&lt;=60,DO74&gt;50),"15",IF(AND(DO74&lt;=50,DO74&gt;40),"10","0"))))</f>
        <v>30</v>
      </c>
      <c r="DQ74" s="130">
        <f>ROUND(IFERROR(CU74/CV74,0)*100,0)</f>
        <v>42</v>
      </c>
      <c r="DR74" s="130" t="str">
        <f>IF(AND(DQ74&lt;=100,DQ74&gt;80),"30",IF(AND(DQ74&lt;=80,DQ74&gt;60),"20",IF(AND(DQ74&lt;=60,DQ74&gt;40),"15",IF(AND(DQ74&lt;=40,DQ74&gt;20),"10","0"))))</f>
        <v>15</v>
      </c>
      <c r="DS74" s="130">
        <f>CX74+CZ74+DB74+DD74+DF74+DH74+DJ74+DL74+DN74+DP74+DR74</f>
        <v>250</v>
      </c>
      <c r="DT74" s="130">
        <v>41736</v>
      </c>
      <c r="DU74" s="130">
        <v>0</v>
      </c>
      <c r="DV74" s="130">
        <v>175688</v>
      </c>
      <c r="DW74" s="130">
        <v>0</v>
      </c>
      <c r="DX74" s="130">
        <v>0</v>
      </c>
      <c r="DY74" s="130">
        <f>ROUND(IFERROR((DT74+DU74+DX74)/(DV74+DT74+DW74),0)*100,0)</f>
        <v>19</v>
      </c>
      <c r="DZ74" s="130" t="str">
        <f>IF(AND(DY74&lt;=100,DY74&gt;90),"50",IF(AND(DY74&lt;=90,DY74&gt;80),"45",IF(AND(DY74&lt;=80,DY74&gt;70),"40",IF(AND(DY74&lt;=70,DY74&gt;60),"35",IF(AND(DY74&lt;=60,DY74&gt;50),"30",IF(AND(DY74&lt;=50,DY74&gt;40),"25",IF(AND(DY74&lt;=40,DY74&gt;30),"20",IF(AND(DY74&lt;=30,DY74&gt;20),"15",IF(AND(DY74&lt;=20,DY74&gt;10),"10",IF(AND(DY74&lt;=10,DY74&gt;5),"5","0"))))))))))</f>
        <v>10</v>
      </c>
      <c r="EA74" s="130">
        <v>100</v>
      </c>
      <c r="EB74" s="130" t="str">
        <f>IF(EA74=100,"20","0")</f>
        <v>20</v>
      </c>
      <c r="EC74" s="130">
        <f>ROUND(IFERROR(DX74/DV74,0)*100,0)</f>
        <v>0</v>
      </c>
      <c r="ED74" s="130" t="str">
        <f>IF(AND(EC74&lt;=100,EC74&gt;80),"20",IF(AND(EC74&lt;=80,EC74&gt;60),"15",IF(AND(EC74&lt;=60,EC74&gt;40),"10","0")))</f>
        <v>0</v>
      </c>
      <c r="EE74" s="130">
        <f>DZ74+EB74+ED74</f>
        <v>30</v>
      </c>
      <c r="EF74" s="130">
        <f>EE74+DS74</f>
        <v>280</v>
      </c>
      <c r="EG74" s="142">
        <v>113220</v>
      </c>
      <c r="EH74" s="146">
        <v>1226797</v>
      </c>
      <c r="EI74" s="141">
        <f>ROUND(EG74/EH74*100000,0)</f>
        <v>9229</v>
      </c>
      <c r="EJ74" s="141" t="str">
        <f>IF(AND(EI74&gt;=4001,EI74&gt;=4001),"30",IF(AND(EI74&lt;=4000,EI74&gt;=3001),"20",IF(AND(EI74&lt;=3000,EI74&gt;=2001),"10",IF(AND(EI74&lt;=2000,EI74&gt;=1001),"5",IF(AND(EI74&lt;=1000,EI74&gt;=0),"0")))))</f>
        <v>30</v>
      </c>
      <c r="EK74" s="145">
        <v>10</v>
      </c>
      <c r="EL74" s="135" t="str">
        <f>IF(AND(EK74&gt;=5,EK74&gt;=5),"30",IF(AND(EK74&lt;=4,EK74&gt;=3),"20",IF(AND(EK74&lt;=2,EK74&gt;=1),"10",IF(AND(EK74=0,EK74=0),"0"))))</f>
        <v>30</v>
      </c>
      <c r="EM74" s="138">
        <v>30</v>
      </c>
      <c r="EN74" s="135">
        <f>IFERROR(ROUND(EM74/BZ74*100,0),0)</f>
        <v>100</v>
      </c>
      <c r="EO74" s="135" t="str">
        <f>IF(AND(EN74&lt;=100, EN74&gt;80),"30",IF(AND(EN74&lt;=80, EN74&gt;60),"20",IF(AND(EN74&lt;=60, EN74&gt;40),"15",IF(AND(EN74&lt;=40, EN74&gt;20),"10",IF(AND(EN74&lt;=20, EN74&gt;5),"5",IF(AND(EN74&lt;=5, EN74&gt;=0),"0"))))))</f>
        <v>30</v>
      </c>
      <c r="EP74" s="142">
        <v>23</v>
      </c>
      <c r="EQ74" s="135">
        <f>IFERROR(ROUND(EP74/BW74*100,0),0)</f>
        <v>100</v>
      </c>
      <c r="ER74" s="135">
        <f>IF(EQ74=100,10,-50)</f>
        <v>10</v>
      </c>
      <c r="ES74" s="142">
        <v>30</v>
      </c>
      <c r="ET74" s="135">
        <f>IFERROR(ROUND(ES74/BZ74*100,0),0)</f>
        <v>100</v>
      </c>
      <c r="EU74" s="135" t="str">
        <f>IF(AND(ET74&lt;=100,ET74&gt;90),"50",IF(AND(ET74&lt;=90,ET74&gt;80),"45",IF(AND(ET74&lt;=80,ET74&gt;70),"40",IF(AND(ET74&lt;=70,ET74&gt;60),"35",IF(AND(ET74&lt;=60,ET74&gt;50),"30",IF(AND(ET74&lt;=50,ET74&gt;40),"25",IF(AND(ET74&lt;=40,ET74&gt;30),"20",IF(AND(ET74&lt;=30,ET74&gt;20),"15",IF(AND(ET74&lt;=20,ET74&gt;10),"10",IF(AND(ET74&lt;=10,ET74&gt;5),"5",IF(AND(ET74&lt;=5,ET74&gt;0),"1",IF(AND(ET74&lt;=0,ET74&lt;0),"0"))))))))))))</f>
        <v>50</v>
      </c>
      <c r="EV74" s="142">
        <v>53</v>
      </c>
      <c r="EW74" s="135">
        <f>IFERROR(ROUND(EV74/(BW74+BY74)*100,0),0)</f>
        <v>100</v>
      </c>
      <c r="EX74" s="135" t="str">
        <f>IF(AND(EW74&lt;=100,EW74&gt;90),"50",IF(AND(EW74&lt;=90,EW74&gt;80),"45",IF(AND(EW74&lt;=80,EW74&gt;70),"40",IF(AND(EW74&lt;=70,EW74&gt;60),"35",IF(AND(EW74&lt;=60,EW74&gt;50),"30",IF(AND(EW74&lt;=50,EW74&gt;40),"25",IF(AND(EW74&lt;=40,EW74&gt;30),"20",IF(AND(EW74&lt;=30,EW74&gt;20),"15",IF(AND(EW74&lt;=20,EW74&gt;10),"10",IF(AND(EW74&lt;=10,EW74&gt;5),"5",IF(AND(EW74&lt;5,EW74&gt;0),"0")))))))))))</f>
        <v>50</v>
      </c>
      <c r="EY74" s="142">
        <v>5</v>
      </c>
      <c r="EZ74" s="130" t="str">
        <f>IF(AND(EY74&gt;=5,EY74&gt;=5),"30",IF(AND(EY74&lt;=4,EY74&gt;1),"20",IF(AND(EY74&lt;=1,EY74&gt;0),"10",IF(AND(EY74=0,EY74=0),"0"))))</f>
        <v>30</v>
      </c>
      <c r="FA74" s="142">
        <v>0</v>
      </c>
      <c r="FB74" s="130" t="str">
        <f>IF(AND(FA74&lt;=100,FA74&gt;80),"30",IF(AND(FA74&lt;=80,FA74&gt;60),"20",IF(AND(FA74&lt;=60,FA74&gt;40),"15",IF(AND(FA74&lt;=40,FA74&gt;20),"10",IF(AND(FA74&lt;=20,FA74&gt;=0),"0")))))</f>
        <v>0</v>
      </c>
      <c r="FC74" s="142">
        <v>38</v>
      </c>
      <c r="FD74" s="130" t="str">
        <f>IF(AND(FC74&lt;=100,FC74&gt;80),"30",IF(AND(FC74&lt;=80,FC74&gt;60),"20",IF(AND(FC74&lt;=60,FC74&gt;40),"15",IF(AND(FC74&lt;=40,FC74&gt;20),"10",IF(AND(FC74&lt;=20,FC74&gt;5),"5",IF(AND(FC74&lt;=5,FC74&gt;=0),"0"))))))</f>
        <v>10</v>
      </c>
      <c r="FE74" s="130">
        <f>EJ74+EL74+EO74</f>
        <v>90</v>
      </c>
      <c r="FF74" s="130">
        <f>ER74+EU74+EX74+EZ74+FB74+FD74</f>
        <v>150</v>
      </c>
      <c r="FG74" s="130">
        <f>FF74+FE74</f>
        <v>240</v>
      </c>
      <c r="FH74" s="143">
        <f>EF74+FG74</f>
        <v>520</v>
      </c>
      <c r="FI74" s="90"/>
      <c r="FJ74" s="86"/>
    </row>
    <row r="75" spans="1:166" ht="15.6" customHeight="1" x14ac:dyDescent="0.3">
      <c r="A75" s="43">
        <v>72</v>
      </c>
      <c r="B75" s="43" t="s">
        <v>130</v>
      </c>
      <c r="C75" s="87" t="s">
        <v>333</v>
      </c>
      <c r="D75" s="130">
        <v>33</v>
      </c>
      <c r="E75" s="130">
        <v>60</v>
      </c>
      <c r="F75" s="130">
        <v>262</v>
      </c>
      <c r="G75" s="131">
        <v>99</v>
      </c>
      <c r="H75" s="131">
        <v>119</v>
      </c>
      <c r="I75" s="130">
        <v>382</v>
      </c>
      <c r="J75" s="131">
        <v>32</v>
      </c>
      <c r="K75" s="131">
        <v>60</v>
      </c>
      <c r="L75" s="131">
        <v>150</v>
      </c>
      <c r="M75" s="131">
        <v>127</v>
      </c>
      <c r="N75" s="131">
        <v>181</v>
      </c>
      <c r="O75" s="131">
        <v>16</v>
      </c>
      <c r="P75" s="133" t="s">
        <v>334</v>
      </c>
      <c r="Q75" s="133">
        <v>16</v>
      </c>
      <c r="R75" s="133">
        <v>9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44" t="s">
        <v>335</v>
      </c>
      <c r="Y75" s="134"/>
      <c r="Z75" s="134"/>
      <c r="AA75" s="134"/>
      <c r="AB75" s="134"/>
      <c r="AC75" s="134"/>
      <c r="AD75" s="134"/>
      <c r="AE75" s="134">
        <v>264</v>
      </c>
      <c r="AF75" s="134"/>
      <c r="AG75" s="134"/>
      <c r="AH75" s="134">
        <v>23</v>
      </c>
      <c r="AI75" s="134"/>
      <c r="AJ75" s="134"/>
      <c r="AK75" s="134"/>
      <c r="AL75" s="135">
        <v>60</v>
      </c>
      <c r="AM75" s="135">
        <v>9</v>
      </c>
      <c r="AN75" s="135">
        <v>51</v>
      </c>
      <c r="AO75" s="135">
        <f>AP75+AQ75</f>
        <v>284</v>
      </c>
      <c r="AP75" s="135">
        <v>150</v>
      </c>
      <c r="AQ75" s="135">
        <v>134</v>
      </c>
      <c r="AR75" s="135">
        <v>84</v>
      </c>
      <c r="AS75" s="135">
        <v>20</v>
      </c>
      <c r="AT75" s="135">
        <v>64</v>
      </c>
      <c r="AU75" s="136" t="s">
        <v>336</v>
      </c>
      <c r="AV75" s="135">
        <v>23</v>
      </c>
      <c r="AW75" s="135">
        <v>23</v>
      </c>
      <c r="AX75" s="135">
        <v>23</v>
      </c>
      <c r="AY75" s="135">
        <v>55</v>
      </c>
      <c r="AZ75" s="135">
        <v>55</v>
      </c>
      <c r="BA75" s="135">
        <v>55</v>
      </c>
      <c r="BB75" s="135">
        <v>15</v>
      </c>
      <c r="BC75" s="135">
        <v>15</v>
      </c>
      <c r="BD75" s="135">
        <v>15</v>
      </c>
      <c r="BE75" s="135">
        <v>1</v>
      </c>
      <c r="BF75" s="135">
        <v>1</v>
      </c>
      <c r="BG75" s="135">
        <v>1</v>
      </c>
      <c r="BH75" s="135">
        <v>1</v>
      </c>
      <c r="BI75" s="135">
        <v>1</v>
      </c>
      <c r="BJ75" s="135">
        <v>1</v>
      </c>
      <c r="BK75" s="135">
        <v>144</v>
      </c>
      <c r="BL75" s="135">
        <v>32</v>
      </c>
      <c r="BM75" s="135">
        <v>144</v>
      </c>
      <c r="BN75" s="135">
        <v>42</v>
      </c>
      <c r="BO75" s="135">
        <v>12</v>
      </c>
      <c r="BP75" s="135">
        <v>42</v>
      </c>
      <c r="BQ75" s="142">
        <v>1</v>
      </c>
      <c r="BR75" s="145">
        <v>1</v>
      </c>
      <c r="BS75" s="145">
        <v>1</v>
      </c>
      <c r="BT75" s="145">
        <v>0</v>
      </c>
      <c r="BU75" s="145">
        <v>0</v>
      </c>
      <c r="BV75" s="145">
        <v>0</v>
      </c>
      <c r="BW75" s="130">
        <v>33</v>
      </c>
      <c r="BX75" s="130">
        <f>AL75</f>
        <v>60</v>
      </c>
      <c r="BY75" s="130">
        <f>BX75</f>
        <v>60</v>
      </c>
      <c r="BZ75" s="130">
        <f>BX75</f>
        <v>60</v>
      </c>
      <c r="CA75" s="130">
        <f>AM75</f>
        <v>9</v>
      </c>
      <c r="CB75" s="130">
        <f>AE75</f>
        <v>264</v>
      </c>
      <c r="CC75" s="130">
        <f>CB75</f>
        <v>264</v>
      </c>
      <c r="CD75" s="130">
        <f>CB75</f>
        <v>264</v>
      </c>
      <c r="CE75" s="130">
        <f>AH75</f>
        <v>23</v>
      </c>
      <c r="CF75" s="130">
        <f>CE75</f>
        <v>23</v>
      </c>
      <c r="CG75" s="130">
        <f>CE75</f>
        <v>23</v>
      </c>
      <c r="CH75" s="130">
        <f>IFERROR(AV75+AY75+BB75+BE75+BH75+BK75+BN75+BQ75+BT75,0)</f>
        <v>282</v>
      </c>
      <c r="CI75" s="130">
        <f>IFERROR(AW75+AZ75+BC75+BF75+BI75+BL75+BO75+BR75+BU75,0)</f>
        <v>140</v>
      </c>
      <c r="CJ75" s="130">
        <f>IFERROR(AX75+BA75+BD75+BG75+BJ75+BM75+BP75+BS75+BV75,0)</f>
        <v>282</v>
      </c>
      <c r="CK75" s="135">
        <v>43</v>
      </c>
      <c r="CL75" s="135">
        <v>501</v>
      </c>
      <c r="CM75" s="135">
        <v>2</v>
      </c>
      <c r="CN75" s="135">
        <v>502</v>
      </c>
      <c r="CO75" s="135">
        <v>1636</v>
      </c>
      <c r="CP75" s="135">
        <v>6232</v>
      </c>
      <c r="CQ75" s="135">
        <v>1988</v>
      </c>
      <c r="CR75" s="135">
        <v>1167</v>
      </c>
      <c r="CS75" s="135">
        <v>4337</v>
      </c>
      <c r="CT75" s="135">
        <v>4473</v>
      </c>
      <c r="CU75" s="139">
        <v>397</v>
      </c>
      <c r="CV75" s="140">
        <v>752</v>
      </c>
      <c r="CW75" s="135">
        <f>ROUND(IFERROR(D75/BW75,0)*100,0)</f>
        <v>100</v>
      </c>
      <c r="CX75" s="130">
        <f>IF(CW75=100,10,-50)</f>
        <v>10</v>
      </c>
      <c r="CY75" s="135">
        <f>ROUND(IFERROR(E75/BZ75,0)*100,0)</f>
        <v>100</v>
      </c>
      <c r="CZ75" s="130" t="str">
        <f>IF((CY75=100),"30",IF(AND(CY75&lt;=99,CY75&gt;90),"20",IF(AND(CY75&lt;=90,CY75&gt;80),"10","-30")))</f>
        <v>30</v>
      </c>
      <c r="DA75" s="135">
        <f>ROUND(IFERROR(F75/(CD75+CG75),0)*100,0)</f>
        <v>91</v>
      </c>
      <c r="DB75" s="130" t="str">
        <f>IF(AND(DA75&lt;=100,DA75&gt;90),"30",IF(AND(DA75&lt;=90,DA75&gt;80),"20",IF(AND(DA75&lt;=80,DA75&gt;70),"15",IF(AND(DA75&lt;=70,DA75&gt;60),"10",IF(AND(DA75&lt;=60,DA75&gt;50),"5","0")))))</f>
        <v>30</v>
      </c>
      <c r="DC75" s="135">
        <f>ROUND(IFERROR(G75/CJ75,0)*100,0)</f>
        <v>35</v>
      </c>
      <c r="DD75" s="135" t="str">
        <f>IF(AND(DC75&lt;=100,DC75&gt;60),"30",IF(AND(DC75&lt;=60,DC75&gt;40),"20",IF(AND(DC75&lt;=40,DC75&gt;30),"15",IF(AND(DC75&lt;=30,DC75&gt;20),"10",IF(AND(DC75&lt;=20,DC75&gt;10),"5",IF(DC75=0,-30,0))))))</f>
        <v>15</v>
      </c>
      <c r="DE75" s="135">
        <f>ROUND(IFERROR(CK75/CL75*100,0),0)</f>
        <v>9</v>
      </c>
      <c r="DF75" s="130" t="str">
        <f>IF(AND(DE75&lt;=100,DE75&gt;60),"20",IF(AND(DE75&lt;=60,DE75&gt;40),"15",IF(AND(DE75&lt;=40,DE75&gt;20),"10",IF(AND(DE75&lt;=20,DE75&gt;10),"5","0"))))</f>
        <v>0</v>
      </c>
      <c r="DG75" s="135">
        <f>ROUND(IFERROR(CM75/CN75*100,0),0)</f>
        <v>0</v>
      </c>
      <c r="DH75" s="130" t="str">
        <f>IF(AND(DG75&lt;=100,DG75&gt;60),"20",IF(AND(DG75&lt;=60,DG75&gt;40),"15",IF(AND(DG75&lt;=40,DG75&gt;20),"10",IF(AND(DG75&lt;=20,DG75&gt;10),"5","0"))))</f>
        <v>0</v>
      </c>
      <c r="DI75" s="135">
        <f>ROUND(IFERROR(CO75/CP75*100,0),0)</f>
        <v>26</v>
      </c>
      <c r="DJ75" s="130" t="str">
        <f>IF(AND(DI75&lt;=100,DI75&gt;60),"20",IF(AND(DI75&lt;=60,DI75&gt;40),"15",IF(AND(DI75&lt;=40,DI75&gt;20),"10",IF(AND(DI75&lt;=20,DI75&gt;10),"5","0"))))</f>
        <v>10</v>
      </c>
      <c r="DK75" s="135">
        <f>ROUND(IFERROR(CQ75/(CQ75+CR75)*100,0),0)</f>
        <v>63</v>
      </c>
      <c r="DL75" s="130" t="str">
        <f>IF(AND(DK75&lt;=100,DK75&gt;60),"20",IF(AND(DK75&lt;=60,DK75&gt;40),"15",IF(AND(DK75&lt;=40,DK75&gt;20),"10",IF(AND(DK75&lt;=20,DK75&gt;10),"5","0"))))</f>
        <v>20</v>
      </c>
      <c r="DM75" s="135">
        <f>ROUND(IFERROR(I75/(BW75+BY75+CC75+CF75+CI75),0)*100,0)</f>
        <v>73</v>
      </c>
      <c r="DN75" s="130" t="str">
        <f>IF(AND(DM75&lt;=100,DM75&gt;80),"50",IF(AND(DM75&lt;=80,DM75&gt;60),"40",IF(AND(DM75&lt;=60,DM75&gt;40),"30",IF(AND(DM75&lt;=40,DM75&gt;20),"20",IF(AND(DM75&lt;=20,DM75&gt;10),"10",IF(AND(DM75&lt;=10,DM75&gt;=5),"5","0"))))))</f>
        <v>40</v>
      </c>
      <c r="DO75" s="135">
        <f>ROUND(IFERROR(CS75/CT75,0)*100,0)</f>
        <v>97</v>
      </c>
      <c r="DP75" s="130" t="str">
        <f>IF(AND(DO75&lt;=100,DO75&gt;80),"30",IF(AND(DO75&lt;=80,DO75&gt;60),"20",IF(AND(DO75&lt;=60,DO75&gt;50),"15",IF(AND(DO75&lt;=50,DO75&gt;40),"10","0"))))</f>
        <v>30</v>
      </c>
      <c r="DQ75" s="130">
        <f>ROUND(IFERROR(CU75/CV75,0)*100,0)</f>
        <v>53</v>
      </c>
      <c r="DR75" s="130" t="str">
        <f>IF(AND(DQ75&lt;=100,DQ75&gt;80),"30",IF(AND(DQ75&lt;=80,DQ75&gt;60),"20",IF(AND(DQ75&lt;=60,DQ75&gt;40),"15",IF(AND(DQ75&lt;=40,DQ75&gt;20),"10","0"))))</f>
        <v>15</v>
      </c>
      <c r="DS75" s="130">
        <f>CX75+CZ75+DB75+DD75+DF75+DH75+DJ75+DL75+DN75+DP75+DR75</f>
        <v>200</v>
      </c>
      <c r="DT75" s="130">
        <v>4526</v>
      </c>
      <c r="DU75" s="130">
        <v>0</v>
      </c>
      <c r="DV75" s="130">
        <v>31076</v>
      </c>
      <c r="DW75" s="130">
        <v>0</v>
      </c>
      <c r="DX75" s="130">
        <v>0</v>
      </c>
      <c r="DY75" s="130">
        <f>ROUND(IFERROR((DT75+DU75+DX75)/(DV75+DT75+DW75),0)*100,0)</f>
        <v>13</v>
      </c>
      <c r="DZ75" s="130" t="str">
        <f>IF(AND(DY75&lt;=100,DY75&gt;90),"50",IF(AND(DY75&lt;=90,DY75&gt;80),"45",IF(AND(DY75&lt;=80,DY75&gt;70),"40",IF(AND(DY75&lt;=70,DY75&gt;60),"35",IF(AND(DY75&lt;=60,DY75&gt;50),"30",IF(AND(DY75&lt;=50,DY75&gt;40),"25",IF(AND(DY75&lt;=40,DY75&gt;30),"20",IF(AND(DY75&lt;=30,DY75&gt;20),"15",IF(AND(DY75&lt;=20,DY75&gt;10),"10",IF(AND(DY75&lt;=10,DY75&gt;5),"5","0"))))))))))</f>
        <v>10</v>
      </c>
      <c r="EA75" s="130">
        <v>100</v>
      </c>
      <c r="EB75" s="130" t="str">
        <f>IF(EA75=100,"20","0")</f>
        <v>20</v>
      </c>
      <c r="EC75" s="130">
        <f>ROUND(IFERROR(DX75/DV75,0)*100,0)</f>
        <v>0</v>
      </c>
      <c r="ED75" s="130" t="str">
        <f>IF(AND(EC75&lt;=100,EC75&gt;80),"20",IF(AND(EC75&lt;=80,EC75&gt;60),"15",IF(AND(EC75&lt;=60,EC75&gt;40),"10","0")))</f>
        <v>0</v>
      </c>
      <c r="EE75" s="130">
        <f>DZ75+EB75+ED75</f>
        <v>30</v>
      </c>
      <c r="EF75" s="130">
        <f>EE75+DS75</f>
        <v>230</v>
      </c>
      <c r="EG75" s="142">
        <v>17935</v>
      </c>
      <c r="EH75" s="146">
        <v>382074</v>
      </c>
      <c r="EI75" s="141">
        <f>ROUND(EG75/EH75*100000,0)</f>
        <v>4694</v>
      </c>
      <c r="EJ75" s="141" t="str">
        <f>IF(AND(EI75&gt;=4001,EI75&gt;=4001),"30",IF(AND(EI75&lt;=4000,EI75&gt;=3001),"20",IF(AND(EI75&lt;=3000,EI75&gt;=2001),"10",IF(AND(EI75&lt;=2000,EI75&gt;=1001),"5",IF(AND(EI75&lt;=1000,EI75&gt;=0),"0")))))</f>
        <v>30</v>
      </c>
      <c r="EK75" s="145">
        <v>13</v>
      </c>
      <c r="EL75" s="135" t="str">
        <f>IF(AND(EK75&gt;=5,EK75&gt;=5),"30",IF(AND(EK75&lt;=4,EK75&gt;=3),"20",IF(AND(EK75&lt;=2,EK75&gt;=1),"10",IF(AND(EK75=0,EK75=0),"0"))))</f>
        <v>30</v>
      </c>
      <c r="EM75" s="138">
        <v>20</v>
      </c>
      <c r="EN75" s="135">
        <f>IFERROR(ROUND(EM75/BZ75*100,0),0)</f>
        <v>33</v>
      </c>
      <c r="EO75" s="135" t="str">
        <f>IF(AND(EN75&lt;=100, EN75&gt;80),"30",IF(AND(EN75&lt;=80, EN75&gt;60),"20",IF(AND(EN75&lt;=60, EN75&gt;40),"15",IF(AND(EN75&lt;=40, EN75&gt;20),"10",IF(AND(EN75&lt;=20, EN75&gt;5),"5",IF(AND(EN75&lt;=5, EN75&gt;=0),"0"))))))</f>
        <v>10</v>
      </c>
      <c r="EP75" s="142">
        <v>33</v>
      </c>
      <c r="EQ75" s="135">
        <f>IFERROR(ROUND(EP75/BW75*100,0),0)</f>
        <v>100</v>
      </c>
      <c r="ER75" s="135">
        <f>IF(EQ75=100,10,-50)</f>
        <v>10</v>
      </c>
      <c r="ES75" s="142">
        <v>58</v>
      </c>
      <c r="ET75" s="135">
        <f>IFERROR(ROUND(ES75/BZ75*100,0),0)</f>
        <v>97</v>
      </c>
      <c r="EU75" s="135" t="str">
        <f>IF(AND(ET75&lt;=100,ET75&gt;90),"50",IF(AND(ET75&lt;=90,ET75&gt;80),"45",IF(AND(ET75&lt;=80,ET75&gt;70),"40",IF(AND(ET75&lt;=70,ET75&gt;60),"35",IF(AND(ET75&lt;=60,ET75&gt;50),"30",IF(AND(ET75&lt;=50,ET75&gt;40),"25",IF(AND(ET75&lt;=40,ET75&gt;30),"20",IF(AND(ET75&lt;=30,ET75&gt;20),"15",IF(AND(ET75&lt;=20,ET75&gt;10),"10",IF(AND(ET75&lt;=10,ET75&gt;5),"5",IF(AND(ET75&lt;=5,ET75&gt;0),"1",IF(AND(ET75&lt;=0,ET75&lt;0),"0"))))))))))))</f>
        <v>50</v>
      </c>
      <c r="EV75" s="142">
        <v>93</v>
      </c>
      <c r="EW75" s="135">
        <f>IFERROR(ROUND(EV75/(BW75+BY75)*100,0),0)</f>
        <v>100</v>
      </c>
      <c r="EX75" s="135" t="str">
        <f>IF(AND(EW75&lt;=100,EW75&gt;90),"50",IF(AND(EW75&lt;=90,EW75&gt;80),"45",IF(AND(EW75&lt;=80,EW75&gt;70),"40",IF(AND(EW75&lt;=70,EW75&gt;60),"35",IF(AND(EW75&lt;=60,EW75&gt;50),"30",IF(AND(EW75&lt;=50,EW75&gt;40),"25",IF(AND(EW75&lt;=40,EW75&gt;30),"20",IF(AND(EW75&lt;=30,EW75&gt;20),"15",IF(AND(EW75&lt;=20,EW75&gt;10),"10",IF(AND(EW75&lt;=10,EW75&gt;5),"5",IF(AND(EW75&lt;5,EW75&gt;0),"0")))))))))))</f>
        <v>50</v>
      </c>
      <c r="EY75" s="142">
        <v>0</v>
      </c>
      <c r="EZ75" s="130" t="str">
        <f>IF(AND(EY75&gt;=5,EY75&gt;=5),"30",IF(AND(EY75&lt;=4,EY75&gt;1),"20",IF(AND(EY75&lt;=1,EY75&gt;0),"10",IF(AND(EY75=0,EY75=0),"0"))))</f>
        <v>0</v>
      </c>
      <c r="FA75" s="142">
        <v>0</v>
      </c>
      <c r="FB75" s="130" t="str">
        <f>IF(AND(FA75&lt;=100,FA75&gt;80),"30",IF(AND(FA75&lt;=80,FA75&gt;60),"20",IF(AND(FA75&lt;=60,FA75&gt;40),"15",IF(AND(FA75&lt;=40,FA75&gt;20),"10",IF(AND(FA75&lt;=20,FA75&gt;=0),"0")))))</f>
        <v>0</v>
      </c>
      <c r="FC75" s="142">
        <v>0</v>
      </c>
      <c r="FD75" s="130" t="str">
        <f>IF(AND(FC75&lt;=100,FC75&gt;80),"30",IF(AND(FC75&lt;=80,FC75&gt;60),"20",IF(AND(FC75&lt;=60,FC75&gt;40),"15",IF(AND(FC75&lt;=40,FC75&gt;20),"10",IF(AND(FC75&lt;=20,FC75&gt;5),"5",IF(AND(FC75&lt;=5,FC75&gt;=0),"0"))))))</f>
        <v>0</v>
      </c>
      <c r="FE75" s="130">
        <f>EJ75+EL75+EO75</f>
        <v>70</v>
      </c>
      <c r="FF75" s="130">
        <f>ER75+EU75+EX75+EZ75+FB75+FD75</f>
        <v>110</v>
      </c>
      <c r="FG75" s="130">
        <f>FF75+FE75</f>
        <v>180</v>
      </c>
      <c r="FH75" s="143">
        <f>EF75+FG75</f>
        <v>410</v>
      </c>
      <c r="FI75" s="90"/>
      <c r="FJ75" s="86"/>
    </row>
    <row r="76" spans="1:166" ht="15.6" customHeight="1" x14ac:dyDescent="0.3">
      <c r="A76" s="43">
        <v>73</v>
      </c>
      <c r="B76" s="43" t="s">
        <v>122</v>
      </c>
      <c r="C76" s="87" t="s">
        <v>337</v>
      </c>
      <c r="D76" s="130">
        <v>33</v>
      </c>
      <c r="E76" s="130">
        <v>13</v>
      </c>
      <c r="F76" s="130">
        <v>325</v>
      </c>
      <c r="G76" s="131">
        <v>180</v>
      </c>
      <c r="H76" s="131">
        <v>293</v>
      </c>
      <c r="I76" s="130">
        <v>581</v>
      </c>
      <c r="J76" s="131">
        <v>33</v>
      </c>
      <c r="K76" s="131">
        <v>77</v>
      </c>
      <c r="L76" s="131">
        <v>131</v>
      </c>
      <c r="M76" s="131">
        <v>167</v>
      </c>
      <c r="N76" s="131">
        <v>185</v>
      </c>
      <c r="O76" s="131">
        <v>20</v>
      </c>
      <c r="P76" s="132" t="s">
        <v>338</v>
      </c>
      <c r="Q76" s="133">
        <v>33</v>
      </c>
      <c r="R76" s="133">
        <v>23</v>
      </c>
      <c r="S76" s="133">
        <v>23</v>
      </c>
      <c r="T76" s="133">
        <v>0</v>
      </c>
      <c r="U76" s="133">
        <v>340</v>
      </c>
      <c r="V76" s="133">
        <v>32</v>
      </c>
      <c r="W76" s="133">
        <v>98</v>
      </c>
      <c r="X76" s="144" t="s">
        <v>433</v>
      </c>
      <c r="Y76" s="144">
        <v>33</v>
      </c>
      <c r="Z76" s="134">
        <v>13</v>
      </c>
      <c r="AA76" s="144"/>
      <c r="AB76" s="144"/>
      <c r="AC76" s="144">
        <v>0</v>
      </c>
      <c r="AD76" s="144">
        <v>13</v>
      </c>
      <c r="AE76" s="144">
        <v>293</v>
      </c>
      <c r="AF76" s="144">
        <v>293</v>
      </c>
      <c r="AG76" s="144">
        <v>293</v>
      </c>
      <c r="AH76" s="144">
        <v>32</v>
      </c>
      <c r="AI76" s="144"/>
      <c r="AJ76" s="144"/>
      <c r="AK76" s="144">
        <v>98</v>
      </c>
      <c r="AL76" s="135">
        <v>13</v>
      </c>
      <c r="AM76" s="135">
        <v>13</v>
      </c>
      <c r="AN76" s="135">
        <v>0</v>
      </c>
      <c r="AO76" s="135">
        <f>AP76+AQ76</f>
        <v>262</v>
      </c>
      <c r="AP76" s="135">
        <v>131</v>
      </c>
      <c r="AQ76" s="135">
        <v>131</v>
      </c>
      <c r="AR76" s="135">
        <v>114</v>
      </c>
      <c r="AS76" s="135">
        <v>21</v>
      </c>
      <c r="AT76" s="135">
        <v>93</v>
      </c>
      <c r="AU76" s="136" t="s">
        <v>339</v>
      </c>
      <c r="AV76" s="135">
        <v>151</v>
      </c>
      <c r="AW76" s="135">
        <v>151</v>
      </c>
      <c r="AX76" s="135">
        <v>151</v>
      </c>
      <c r="AY76" s="135">
        <v>30</v>
      </c>
      <c r="AZ76" s="135">
        <v>30</v>
      </c>
      <c r="BA76" s="135">
        <v>30</v>
      </c>
      <c r="BB76" s="135">
        <v>17</v>
      </c>
      <c r="BC76" s="135">
        <v>17</v>
      </c>
      <c r="BD76" s="135">
        <v>17</v>
      </c>
      <c r="BE76" s="135">
        <v>1</v>
      </c>
      <c r="BF76" s="135">
        <v>1</v>
      </c>
      <c r="BG76" s="135">
        <v>1</v>
      </c>
      <c r="BH76" s="135">
        <v>1</v>
      </c>
      <c r="BI76" s="135">
        <v>1</v>
      </c>
      <c r="BJ76" s="135">
        <v>1</v>
      </c>
      <c r="BK76" s="135">
        <v>33</v>
      </c>
      <c r="BL76" s="135">
        <v>10</v>
      </c>
      <c r="BM76" s="135">
        <v>33</v>
      </c>
      <c r="BN76" s="135">
        <v>3</v>
      </c>
      <c r="BO76" s="135">
        <v>2</v>
      </c>
      <c r="BP76" s="135">
        <v>3</v>
      </c>
      <c r="BQ76" s="142">
        <v>1</v>
      </c>
      <c r="BR76" s="145">
        <v>1</v>
      </c>
      <c r="BS76" s="145">
        <v>1</v>
      </c>
      <c r="BT76" s="145">
        <v>1</v>
      </c>
      <c r="BU76" s="145">
        <v>1</v>
      </c>
      <c r="BV76" s="145">
        <v>1</v>
      </c>
      <c r="BW76" s="130">
        <f>Y76</f>
        <v>33</v>
      </c>
      <c r="BX76" s="130">
        <f>Z76</f>
        <v>13</v>
      </c>
      <c r="BY76" s="130">
        <f>BX76</f>
        <v>13</v>
      </c>
      <c r="BZ76" s="130">
        <f>BX76</f>
        <v>13</v>
      </c>
      <c r="CA76" s="130">
        <f>AD76</f>
        <v>13</v>
      </c>
      <c r="CB76" s="130">
        <f>AE76</f>
        <v>293</v>
      </c>
      <c r="CC76" s="130">
        <f>AF76</f>
        <v>293</v>
      </c>
      <c r="CD76" s="130">
        <f>AG76</f>
        <v>293</v>
      </c>
      <c r="CE76" s="130">
        <f>AH76</f>
        <v>32</v>
      </c>
      <c r="CF76" s="130">
        <f>CE76</f>
        <v>32</v>
      </c>
      <c r="CG76" s="130">
        <f>CE76</f>
        <v>32</v>
      </c>
      <c r="CH76" s="130">
        <f>IFERROR(AV76+AY76+BB76+BE76+BH76+BK76+BN76+BQ76+BT76,0)</f>
        <v>238</v>
      </c>
      <c r="CI76" s="130">
        <f>IFERROR(AW76+AZ76+BC76+BF76+BI76+BL76+BO76+BR76+BU76,0)</f>
        <v>214</v>
      </c>
      <c r="CJ76" s="130">
        <f>IFERROR(AX76+BA76+BD76+BG76+BJ76+BM76+BP76+BS76+BV76,0)</f>
        <v>238</v>
      </c>
      <c r="CK76" s="135">
        <v>172</v>
      </c>
      <c r="CL76" s="135">
        <v>701</v>
      </c>
      <c r="CM76" s="135">
        <v>192</v>
      </c>
      <c r="CN76" s="135">
        <v>702</v>
      </c>
      <c r="CO76" s="135">
        <v>61</v>
      </c>
      <c r="CP76" s="135">
        <v>12890</v>
      </c>
      <c r="CQ76" s="135">
        <v>6169</v>
      </c>
      <c r="CR76" s="135">
        <v>980</v>
      </c>
      <c r="CS76" s="135">
        <v>9789</v>
      </c>
      <c r="CT76" s="135">
        <v>9918</v>
      </c>
      <c r="CU76" s="139">
        <v>1100</v>
      </c>
      <c r="CV76" s="140">
        <v>1675</v>
      </c>
      <c r="CW76" s="135">
        <f>ROUND(IFERROR(D76/BW76,0)*100,0)</f>
        <v>100</v>
      </c>
      <c r="CX76" s="130">
        <f>IF(CW76=100,10,-50)</f>
        <v>10</v>
      </c>
      <c r="CY76" s="135">
        <f>ROUND(IFERROR(E76/BZ76,0)*100,0)</f>
        <v>100</v>
      </c>
      <c r="CZ76" s="130" t="str">
        <f>IF((CY76=100),"30",IF(AND(CY76&lt;=99,CY76&gt;90),"20",IF(AND(CY76&lt;=90,CY76&gt;80),"10","-30")))</f>
        <v>30</v>
      </c>
      <c r="DA76" s="135">
        <f>ROUND(IFERROR(F76/(CD76+CG76),0)*100,0)</f>
        <v>100</v>
      </c>
      <c r="DB76" s="130" t="str">
        <f>IF(AND(DA76&lt;=100,DA76&gt;90),"30",IF(AND(DA76&lt;=90,DA76&gt;80),"20",IF(AND(DA76&lt;=80,DA76&gt;70),"15",IF(AND(DA76&lt;=70,DA76&gt;60),"10",IF(AND(DA76&lt;=60,DA76&gt;50),"5","0")))))</f>
        <v>30</v>
      </c>
      <c r="DC76" s="135">
        <f>ROUND(IFERROR(G76/CJ76,0)*100,0)</f>
        <v>76</v>
      </c>
      <c r="DD76" s="135" t="str">
        <f>IF(AND(DC76&lt;=100,DC76&gt;60),"30",IF(AND(DC76&lt;=60,DC76&gt;40),"20",IF(AND(DC76&lt;=40,DC76&gt;30),"15",IF(AND(DC76&lt;=30,DC76&gt;20),"10",IF(AND(DC76&lt;=20,DC76&gt;10),"5",IF(DC76=0,-30,0))))))</f>
        <v>30</v>
      </c>
      <c r="DE76" s="135">
        <f>ROUND(IFERROR(CK76/CL76*100,0),0)</f>
        <v>25</v>
      </c>
      <c r="DF76" s="130" t="str">
        <f>IF(AND(DE76&lt;=100,DE76&gt;60),"20",IF(AND(DE76&lt;=60,DE76&gt;40),"15",IF(AND(DE76&lt;=40,DE76&gt;20),"10",IF(AND(DE76&lt;=20,DE76&gt;10),"5","0"))))</f>
        <v>10</v>
      </c>
      <c r="DG76" s="135">
        <f>ROUND(IFERROR(CM76/CN76*100,0),0)</f>
        <v>27</v>
      </c>
      <c r="DH76" s="130" t="str">
        <f>IF(AND(DG76&lt;=100,DG76&gt;60),"20",IF(AND(DG76&lt;=60,DG76&gt;40),"15",IF(AND(DG76&lt;=40,DG76&gt;20),"10",IF(AND(DG76&lt;=20,DG76&gt;10),"5","0"))))</f>
        <v>10</v>
      </c>
      <c r="DI76" s="135">
        <f>ROUND(IFERROR(CO76/CP76*100,0),0)</f>
        <v>0</v>
      </c>
      <c r="DJ76" s="130" t="str">
        <f>IF(AND(DI76&lt;=100,DI76&gt;60),"20",IF(AND(DI76&lt;=60,DI76&gt;40),"15",IF(AND(DI76&lt;=40,DI76&gt;20),"10",IF(AND(DI76&lt;=20,DI76&gt;10),"5","0"))))</f>
        <v>0</v>
      </c>
      <c r="DK76" s="135">
        <f>ROUND(IFERROR(CQ76/(CQ76+CR76)*100,0),0)</f>
        <v>86</v>
      </c>
      <c r="DL76" s="130" t="str">
        <f>IF(AND(DK76&lt;=100,DK76&gt;60),"20",IF(AND(DK76&lt;=60,DK76&gt;40),"15",IF(AND(DK76&lt;=40,DK76&gt;20),"10",IF(AND(DK76&lt;=20,DK76&gt;10),"5","0"))))</f>
        <v>20</v>
      </c>
      <c r="DM76" s="135">
        <f>ROUND(IFERROR(I76/(BW76+BY76+CC76+CF76+CI76),0)*100,0)</f>
        <v>99</v>
      </c>
      <c r="DN76" s="130" t="str">
        <f>IF(AND(DM76&lt;=100,DM76&gt;80),"50",IF(AND(DM76&lt;=80,DM76&gt;60),"40",IF(AND(DM76&lt;=60,DM76&gt;40),"30",IF(AND(DM76&lt;=40,DM76&gt;20),"20",IF(AND(DM76&lt;=20,DM76&gt;10),"10",IF(AND(DM76&lt;=10,DM76&gt;=5),"5","0"))))))</f>
        <v>50</v>
      </c>
      <c r="DO76" s="135">
        <f>ROUND(IFERROR(CS76/CT76,0)*100,0)</f>
        <v>99</v>
      </c>
      <c r="DP76" s="130" t="str">
        <f>IF(AND(DO76&lt;=100,DO76&gt;80),"30",IF(AND(DO76&lt;=80,DO76&gt;60),"20",IF(AND(DO76&lt;=60,DO76&gt;50),"15",IF(AND(DO76&lt;=50,DO76&gt;40),"10","0"))))</f>
        <v>30</v>
      </c>
      <c r="DQ76" s="130">
        <f>ROUND(IFERROR(CU76/CV76,0)*100,0)</f>
        <v>66</v>
      </c>
      <c r="DR76" s="130" t="str">
        <f>IF(AND(DQ76&lt;=100,DQ76&gt;80),"30",IF(AND(DQ76&lt;=80,DQ76&gt;60),"20",IF(AND(DQ76&lt;=60,DQ76&gt;40),"15",IF(AND(DQ76&lt;=40,DQ76&gt;20),"10","0"))))</f>
        <v>20</v>
      </c>
      <c r="DS76" s="130">
        <f>CX76+CZ76+DB76+DD76+DF76+DH76+DJ76+DL76+DN76+DP76+DR76</f>
        <v>240</v>
      </c>
      <c r="DT76" s="130">
        <v>10179</v>
      </c>
      <c r="DU76" s="130">
        <v>0</v>
      </c>
      <c r="DV76" s="130">
        <v>81446</v>
      </c>
      <c r="DW76" s="130">
        <v>0</v>
      </c>
      <c r="DX76" s="130">
        <v>5506</v>
      </c>
      <c r="DY76" s="130">
        <f>ROUND(IFERROR((DT76+DU76+DX76)/(DV76+DT76+DW76),0)*100,0)</f>
        <v>17</v>
      </c>
      <c r="DZ76" s="130" t="str">
        <f>IF(AND(DY76&lt;=100,DY76&gt;90),"50",IF(AND(DY76&lt;=90,DY76&gt;80),"45",IF(AND(DY76&lt;=80,DY76&gt;70),"40",IF(AND(DY76&lt;=70,DY76&gt;60),"35",IF(AND(DY76&lt;=60,DY76&gt;50),"30",IF(AND(DY76&lt;=50,DY76&gt;40),"25",IF(AND(DY76&lt;=40,DY76&gt;30),"20",IF(AND(DY76&lt;=30,DY76&gt;20),"15",IF(AND(DY76&lt;=20,DY76&gt;10),"10",IF(AND(DY76&lt;=10,DY76&gt;5),"5","0"))))))))))</f>
        <v>10</v>
      </c>
      <c r="EA76" s="130">
        <v>100</v>
      </c>
      <c r="EB76" s="130" t="str">
        <f>IF(EA76=100,"20","0")</f>
        <v>20</v>
      </c>
      <c r="EC76" s="130">
        <f>ROUND(IFERROR(DX76/DV76,0)*100,0)</f>
        <v>7</v>
      </c>
      <c r="ED76" s="130" t="str">
        <f>IF(AND(EC76&lt;=100,EC76&gt;80),"20",IF(AND(EC76&lt;=80,EC76&gt;60),"15",IF(AND(EC76&lt;=60,EC76&gt;40),"10","0")))</f>
        <v>0</v>
      </c>
      <c r="EE76" s="130">
        <f>DZ76+EB76+ED76</f>
        <v>30</v>
      </c>
      <c r="EF76" s="130">
        <f>EE76+DS76</f>
        <v>270</v>
      </c>
      <c r="EG76" s="142">
        <v>48870</v>
      </c>
      <c r="EH76" s="146">
        <v>429490</v>
      </c>
      <c r="EI76" s="141">
        <f>ROUND(EG76/EH76*100000,0)</f>
        <v>11379</v>
      </c>
      <c r="EJ76" s="141" t="str">
        <f>IF(AND(EI76&gt;=4001,EI76&gt;=4001),"30",IF(AND(EI76&lt;=4000,EI76&gt;=3001),"20",IF(AND(EI76&lt;=3000,EI76&gt;=2001),"10",IF(AND(EI76&lt;=2000,EI76&gt;=1001),"5",IF(AND(EI76&lt;=1000,EI76&gt;=0),"0")))))</f>
        <v>30</v>
      </c>
      <c r="EK76" s="145">
        <v>130</v>
      </c>
      <c r="EL76" s="135" t="str">
        <f>IF(AND(EK76&gt;=5,EK76&gt;=5),"30",IF(AND(EK76&lt;=4,EK76&gt;=3),"20",IF(AND(EK76&lt;=2,EK76&gt;=1),"10",IF(AND(EK76=0,EK76=0),"0"))))</f>
        <v>30</v>
      </c>
      <c r="EM76" s="138">
        <v>13</v>
      </c>
      <c r="EN76" s="135">
        <f>IFERROR(ROUND(EM76/BZ76*100,0),0)</f>
        <v>100</v>
      </c>
      <c r="EO76" s="135" t="str">
        <f>IF(AND(EN76&lt;=100, EN76&gt;80),"30",IF(AND(EN76&lt;=80, EN76&gt;60),"20",IF(AND(EN76&lt;=60, EN76&gt;40),"15",IF(AND(EN76&lt;=40, EN76&gt;20),"10",IF(AND(EN76&lt;=20, EN76&gt;5),"5",IF(AND(EN76&lt;=5, EN76&gt;=0),"0"))))))</f>
        <v>30</v>
      </c>
      <c r="EP76" s="142">
        <v>33</v>
      </c>
      <c r="EQ76" s="135">
        <f>IFERROR(ROUND(EP76/BW76*100,0),0)</f>
        <v>100</v>
      </c>
      <c r="ER76" s="135">
        <f>IF(EQ76=100,10,-50)</f>
        <v>10</v>
      </c>
      <c r="ES76" s="142">
        <v>13</v>
      </c>
      <c r="ET76" s="135">
        <f>IFERROR(ROUND(ES76/BZ76*100,0),0)</f>
        <v>100</v>
      </c>
      <c r="EU76" s="135" t="str">
        <f>IF(AND(ET76&lt;=100,ET76&gt;90),"50",IF(AND(ET76&lt;=90,ET76&gt;80),"45",IF(AND(ET76&lt;=80,ET76&gt;70),"40",IF(AND(ET76&lt;=70,ET76&gt;60),"35",IF(AND(ET76&lt;=60,ET76&gt;50),"30",IF(AND(ET76&lt;=50,ET76&gt;40),"25",IF(AND(ET76&lt;=40,ET76&gt;30),"20",IF(AND(ET76&lt;=30,ET76&gt;20),"15",IF(AND(ET76&lt;=20,ET76&gt;10),"10",IF(AND(ET76&lt;=10,ET76&gt;5),"5",IF(AND(ET76&lt;=5,ET76&gt;0),"1",IF(AND(ET76&lt;=0,ET76&lt;0),"0"))))))))))))</f>
        <v>50</v>
      </c>
      <c r="EV76" s="142">
        <v>46</v>
      </c>
      <c r="EW76" s="135">
        <f>IFERROR(ROUND(EV76/(BW76+BY76)*100,0),0)</f>
        <v>100</v>
      </c>
      <c r="EX76" s="135" t="str">
        <f>IF(AND(EW76&lt;=100,EW76&gt;90),"50",IF(AND(EW76&lt;=90,EW76&gt;80),"45",IF(AND(EW76&lt;=80,EW76&gt;70),"40",IF(AND(EW76&lt;=70,EW76&gt;60),"35",IF(AND(EW76&lt;=60,EW76&gt;50),"30",IF(AND(EW76&lt;=50,EW76&gt;40),"25",IF(AND(EW76&lt;=40,EW76&gt;30),"20",IF(AND(EW76&lt;=30,EW76&gt;20),"15",IF(AND(EW76&lt;=20,EW76&gt;10),"10",IF(AND(EW76&lt;=10,EW76&gt;5),"5",IF(AND(EW76&lt;5,EW76&gt;0),"0")))))))))))</f>
        <v>50</v>
      </c>
      <c r="EY76" s="142">
        <v>0</v>
      </c>
      <c r="EZ76" s="130" t="str">
        <f>IF(AND(EY76&gt;=5,EY76&gt;=5),"30",IF(AND(EY76&lt;=4,EY76&gt;1),"20",IF(AND(EY76&lt;=1,EY76&gt;0),"10",IF(AND(EY76=0,EY76=0),"0"))))</f>
        <v>0</v>
      </c>
      <c r="FA76" s="142">
        <v>0</v>
      </c>
      <c r="FB76" s="130" t="str">
        <f>IF(AND(FA76&lt;=100,FA76&gt;80),"30",IF(AND(FA76&lt;=80,FA76&gt;60),"20",IF(AND(FA76&lt;=60,FA76&gt;40),"15",IF(AND(FA76&lt;=40,FA76&gt;20),"10",IF(AND(FA76&lt;=20,FA76&gt;=0),"0")))))</f>
        <v>0</v>
      </c>
      <c r="FC76" s="142">
        <v>51</v>
      </c>
      <c r="FD76" s="130" t="str">
        <f>IF(AND(FC76&lt;=100,FC76&gt;80),"30",IF(AND(FC76&lt;=80,FC76&gt;60),"20",IF(AND(FC76&lt;=60,FC76&gt;40),"15",IF(AND(FC76&lt;=40,FC76&gt;20),"10",IF(AND(FC76&lt;=20,FC76&gt;5),"5",IF(AND(FC76&lt;=5,FC76&gt;=0),"0"))))))</f>
        <v>15</v>
      </c>
      <c r="FE76" s="130">
        <f>EJ76+EL76+EO76</f>
        <v>90</v>
      </c>
      <c r="FF76" s="130">
        <f>ER76+EU76+EX76+EZ76+FB76+FD76</f>
        <v>125</v>
      </c>
      <c r="FG76" s="130">
        <f>FF76+FE76</f>
        <v>215</v>
      </c>
      <c r="FH76" s="143">
        <f>EF76+FG76</f>
        <v>485</v>
      </c>
      <c r="FI76" s="90"/>
      <c r="FJ76" s="86"/>
    </row>
    <row r="77" spans="1:166" ht="15.6" customHeight="1" x14ac:dyDescent="0.3">
      <c r="A77" s="43">
        <v>74</v>
      </c>
      <c r="B77" s="43" t="s">
        <v>153</v>
      </c>
      <c r="C77" s="87" t="s">
        <v>340</v>
      </c>
      <c r="D77" s="130">
        <v>21</v>
      </c>
      <c r="E77" s="130">
        <v>323</v>
      </c>
      <c r="F77" s="130">
        <v>1007</v>
      </c>
      <c r="G77" s="131">
        <v>210</v>
      </c>
      <c r="H77" s="131">
        <v>103</v>
      </c>
      <c r="I77" s="130">
        <v>1173</v>
      </c>
      <c r="J77" s="131">
        <v>21</v>
      </c>
      <c r="K77" s="131">
        <v>410</v>
      </c>
      <c r="L77" s="131">
        <v>561</v>
      </c>
      <c r="M77" s="131">
        <v>459</v>
      </c>
      <c r="N77" s="131">
        <v>32</v>
      </c>
      <c r="O77" s="131">
        <v>48</v>
      </c>
      <c r="P77" s="132" t="s">
        <v>341</v>
      </c>
      <c r="Q77" s="133">
        <v>23</v>
      </c>
      <c r="R77" s="133">
        <v>308</v>
      </c>
      <c r="S77" s="133">
        <v>273</v>
      </c>
      <c r="T77" s="133">
        <v>35</v>
      </c>
      <c r="U77" s="133">
        <v>967</v>
      </c>
      <c r="V77" s="133">
        <v>0</v>
      </c>
      <c r="W77" s="133">
        <v>0</v>
      </c>
      <c r="X77" s="144" t="s">
        <v>456</v>
      </c>
      <c r="Y77" s="144">
        <v>21</v>
      </c>
      <c r="Z77" s="134">
        <v>392</v>
      </c>
      <c r="AA77" s="144">
        <v>111</v>
      </c>
      <c r="AB77" s="144">
        <v>323</v>
      </c>
      <c r="AC77" s="144">
        <v>273</v>
      </c>
      <c r="AD77" s="144">
        <v>35</v>
      </c>
      <c r="AE77" s="134">
        <v>967</v>
      </c>
      <c r="AF77" s="134">
        <v>844</v>
      </c>
      <c r="AG77" s="134">
        <v>967</v>
      </c>
      <c r="AH77" s="134">
        <v>48</v>
      </c>
      <c r="AI77" s="134"/>
      <c r="AJ77" s="134"/>
      <c r="AK77" s="134">
        <v>32</v>
      </c>
      <c r="AL77" s="135">
        <v>346</v>
      </c>
      <c r="AM77" s="135">
        <v>35</v>
      </c>
      <c r="AN77" s="135">
        <v>311</v>
      </c>
      <c r="AO77" s="135">
        <f>AP77+AQ77</f>
        <v>1110</v>
      </c>
      <c r="AP77" s="135">
        <v>561</v>
      </c>
      <c r="AQ77" s="135">
        <v>549</v>
      </c>
      <c r="AR77" s="135">
        <v>153</v>
      </c>
      <c r="AS77" s="135">
        <v>50</v>
      </c>
      <c r="AT77" s="135">
        <v>103</v>
      </c>
      <c r="AU77" s="136"/>
      <c r="AV77" s="135">
        <v>139</v>
      </c>
      <c r="AW77" s="135">
        <v>139</v>
      </c>
      <c r="AX77" s="135">
        <v>137</v>
      </c>
      <c r="AY77" s="135">
        <v>167</v>
      </c>
      <c r="AZ77" s="135">
        <v>129</v>
      </c>
      <c r="BA77" s="135">
        <v>146</v>
      </c>
      <c r="BB77" s="135">
        <v>36</v>
      </c>
      <c r="BC77" s="135">
        <v>36</v>
      </c>
      <c r="BD77" s="135">
        <v>36</v>
      </c>
      <c r="BE77" s="135">
        <v>1</v>
      </c>
      <c r="BF77" s="135">
        <v>1</v>
      </c>
      <c r="BG77" s="135">
        <v>1</v>
      </c>
      <c r="BH77" s="135">
        <v>1</v>
      </c>
      <c r="BI77" s="135">
        <v>1</v>
      </c>
      <c r="BJ77" s="135">
        <v>1</v>
      </c>
      <c r="BK77" s="135">
        <v>174</v>
      </c>
      <c r="BL77" s="135">
        <v>102</v>
      </c>
      <c r="BM77" s="135">
        <v>174</v>
      </c>
      <c r="BN77" s="135">
        <v>3</v>
      </c>
      <c r="BO77" s="135">
        <v>3</v>
      </c>
      <c r="BP77" s="135">
        <v>3</v>
      </c>
      <c r="BQ77" s="142">
        <v>1</v>
      </c>
      <c r="BR77" s="145">
        <v>1</v>
      </c>
      <c r="BS77" s="145">
        <v>1</v>
      </c>
      <c r="BT77" s="145">
        <v>7</v>
      </c>
      <c r="BU77" s="145">
        <v>7</v>
      </c>
      <c r="BV77" s="145">
        <v>7</v>
      </c>
      <c r="BW77" s="130">
        <f>Y77</f>
        <v>21</v>
      </c>
      <c r="BX77" s="130">
        <f>Z77</f>
        <v>392</v>
      </c>
      <c r="BY77" s="130">
        <f>AA77</f>
        <v>111</v>
      </c>
      <c r="BZ77" s="130">
        <f>AB77</f>
        <v>323</v>
      </c>
      <c r="CA77" s="130">
        <f>AD77</f>
        <v>35</v>
      </c>
      <c r="CB77" s="130">
        <f>AE77</f>
        <v>967</v>
      </c>
      <c r="CC77" s="130">
        <f>AF77</f>
        <v>844</v>
      </c>
      <c r="CD77" s="130">
        <f>AG77</f>
        <v>967</v>
      </c>
      <c r="CE77" s="130">
        <f>AH77</f>
        <v>48</v>
      </c>
      <c r="CF77" s="130">
        <f>CE77</f>
        <v>48</v>
      </c>
      <c r="CG77" s="130">
        <f>CE77</f>
        <v>48</v>
      </c>
      <c r="CH77" s="130">
        <f>IFERROR(AV77+AY77+BB77+BE77+BH77+BK77+BN77+BQ77+BT77,0)</f>
        <v>529</v>
      </c>
      <c r="CI77" s="130">
        <f>IFERROR(AW77+AZ77+BC77+BF77+BI77+BL77+BO77+BR77+BU77,0)</f>
        <v>419</v>
      </c>
      <c r="CJ77" s="130">
        <f>IFERROR(AX77+BA77+BD77+BG77+BJ77+BM77+BP77+BS77+BV77,0)</f>
        <v>506</v>
      </c>
      <c r="CK77" s="135">
        <v>65</v>
      </c>
      <c r="CL77" s="135">
        <v>1631</v>
      </c>
      <c r="CM77" s="135">
        <v>2</v>
      </c>
      <c r="CN77" s="135">
        <v>1632</v>
      </c>
      <c r="CO77" s="135">
        <v>44</v>
      </c>
      <c r="CP77" s="135">
        <v>11835</v>
      </c>
      <c r="CQ77" s="135">
        <v>4282</v>
      </c>
      <c r="CR77" s="135">
        <v>690</v>
      </c>
      <c r="CS77" s="135">
        <v>8689</v>
      </c>
      <c r="CT77" s="135">
        <v>9487</v>
      </c>
      <c r="CU77" s="139">
        <v>632</v>
      </c>
      <c r="CV77" s="140">
        <v>1293</v>
      </c>
      <c r="CW77" s="135">
        <f>ROUND(IFERROR(D77/BW77,0)*100,0)</f>
        <v>100</v>
      </c>
      <c r="CX77" s="130">
        <f>IF(CW77=100,10,-50)</f>
        <v>10</v>
      </c>
      <c r="CY77" s="135">
        <f>ROUND(IFERROR(E77/BZ77,0)*100,0)</f>
        <v>100</v>
      </c>
      <c r="CZ77" s="130" t="str">
        <f>IF((CY77=100),"30",IF(AND(CY77&lt;=99,CY77&gt;90),"20",IF(AND(CY77&lt;=90,CY77&gt;80),"10","-30")))</f>
        <v>30</v>
      </c>
      <c r="DA77" s="135">
        <f>ROUND(IFERROR(F77/(CD77+CG77),0)*100,0)</f>
        <v>99</v>
      </c>
      <c r="DB77" s="130" t="str">
        <f>IF(AND(DA77&lt;=100,DA77&gt;90),"30",IF(AND(DA77&lt;=90,DA77&gt;80),"20",IF(AND(DA77&lt;=80,DA77&gt;70),"15",IF(AND(DA77&lt;=70,DA77&gt;60),"10",IF(AND(DA77&lt;=60,DA77&gt;50),"5","0")))))</f>
        <v>30</v>
      </c>
      <c r="DC77" s="135">
        <f>ROUND(IFERROR(G77/CJ77,0)*100,0)</f>
        <v>42</v>
      </c>
      <c r="DD77" s="135" t="str">
        <f>IF(AND(DC77&lt;=100,DC77&gt;60),"30",IF(AND(DC77&lt;=60,DC77&gt;40),"20",IF(AND(DC77&lt;=40,DC77&gt;30),"15",IF(AND(DC77&lt;=30,DC77&gt;20),"10",IF(AND(DC77&lt;=20,DC77&gt;10),"5",IF(DC77=0,-30,0))))))</f>
        <v>20</v>
      </c>
      <c r="DE77" s="135">
        <f>ROUND(IFERROR(CK77/CL77*100,0),0)</f>
        <v>4</v>
      </c>
      <c r="DF77" s="130" t="str">
        <f>IF(AND(DE77&lt;=100,DE77&gt;60),"20",IF(AND(DE77&lt;=60,DE77&gt;40),"15",IF(AND(DE77&lt;=40,DE77&gt;20),"10",IF(AND(DE77&lt;=20,DE77&gt;10),"5","0"))))</f>
        <v>0</v>
      </c>
      <c r="DG77" s="135">
        <f>ROUND(IFERROR(CM77/CN77*100,0),0)</f>
        <v>0</v>
      </c>
      <c r="DH77" s="130" t="str">
        <f>IF(AND(DG77&lt;=100,DG77&gt;60),"20",IF(AND(DG77&lt;=60,DG77&gt;40),"15",IF(AND(DG77&lt;=40,DG77&gt;20),"10",IF(AND(DG77&lt;=20,DG77&gt;10),"5","0"))))</f>
        <v>0</v>
      </c>
      <c r="DI77" s="135">
        <f>ROUND(IFERROR(CO77/CP77*100,0),0)</f>
        <v>0</v>
      </c>
      <c r="DJ77" s="130" t="str">
        <f>IF(AND(DI77&lt;=100,DI77&gt;60),"20",IF(AND(DI77&lt;=60,DI77&gt;40),"15",IF(AND(DI77&lt;=40,DI77&gt;20),"10",IF(AND(DI77&lt;=20,DI77&gt;10),"5","0"))))</f>
        <v>0</v>
      </c>
      <c r="DK77" s="135">
        <f>ROUND(IFERROR(CQ77/(CQ77+CR77)*100,0),0)</f>
        <v>86</v>
      </c>
      <c r="DL77" s="130" t="str">
        <f>IF(AND(DK77&lt;=100,DK77&gt;60),"20",IF(AND(DK77&lt;=60,DK77&gt;40),"15",IF(AND(DK77&lt;=40,DK77&gt;20),"10",IF(AND(DK77&lt;=20,DK77&gt;10),"5","0"))))</f>
        <v>20</v>
      </c>
      <c r="DM77" s="135">
        <f>ROUND(IFERROR(I77/(BW77+BY77+CC77+CF77+CI77),0)*100,0)</f>
        <v>81</v>
      </c>
      <c r="DN77" s="130" t="str">
        <f>IF(AND(DM77&lt;=100,DM77&gt;80),"50",IF(AND(DM77&lt;=80,DM77&gt;60),"40",IF(AND(DM77&lt;=60,DM77&gt;40),"30",IF(AND(DM77&lt;=40,DM77&gt;20),"20",IF(AND(DM77&lt;=20,DM77&gt;10),"10",IF(AND(DM77&lt;=10,DM77&gt;=5),"5","0"))))))</f>
        <v>50</v>
      </c>
      <c r="DO77" s="135">
        <f>ROUND(IFERROR(CS77/CT77,0)*100,0)</f>
        <v>92</v>
      </c>
      <c r="DP77" s="130" t="str">
        <f>IF(AND(DO77&lt;=100,DO77&gt;80),"30",IF(AND(DO77&lt;=80,DO77&gt;60),"20",IF(AND(DO77&lt;=60,DO77&gt;50),"15",IF(AND(DO77&lt;=50,DO77&gt;40),"10","0"))))</f>
        <v>30</v>
      </c>
      <c r="DQ77" s="130">
        <f>ROUND(IFERROR(CU77/CV77,0)*100,0)</f>
        <v>49</v>
      </c>
      <c r="DR77" s="130" t="str">
        <f>IF(AND(DQ77&lt;=100,DQ77&gt;80),"30",IF(AND(DQ77&lt;=80,DQ77&gt;60),"20",IF(AND(DQ77&lt;=60,DQ77&gt;40),"15",IF(AND(DQ77&lt;=40,DQ77&gt;20),"10","0"))))</f>
        <v>15</v>
      </c>
      <c r="DS77" s="130">
        <f>CX77+CZ77+DB77+DD77+DF77+DH77+DJ77+DL77+DN77+DP77+DR77</f>
        <v>205</v>
      </c>
      <c r="DT77" s="130">
        <v>9581</v>
      </c>
      <c r="DU77" s="130">
        <v>745</v>
      </c>
      <c r="DV77" s="130">
        <v>111721</v>
      </c>
      <c r="DW77" s="130">
        <v>2264</v>
      </c>
      <c r="DX77" s="130">
        <v>0</v>
      </c>
      <c r="DY77" s="130">
        <f>ROUND(IFERROR((DT77+DU77+DX77)/(DV77+DT77+DW77),0)*100,0)</f>
        <v>8</v>
      </c>
      <c r="DZ77" s="130" t="str">
        <f>IF(AND(DY77&lt;=100,DY77&gt;90),"50",IF(AND(DY77&lt;=90,DY77&gt;80),"45",IF(AND(DY77&lt;=80,DY77&gt;70),"40",IF(AND(DY77&lt;=70,DY77&gt;60),"35",IF(AND(DY77&lt;=60,DY77&gt;50),"30",IF(AND(DY77&lt;=50,DY77&gt;40),"25",IF(AND(DY77&lt;=40,DY77&gt;30),"20",IF(AND(DY77&lt;=30,DY77&gt;20),"15",IF(AND(DY77&lt;=20,DY77&gt;10),"10",IF(AND(DY77&lt;=10,DY77&gt;5),"5","0"))))))))))</f>
        <v>5</v>
      </c>
      <c r="EA77" s="130">
        <f>ROUND(IFERROR(DU77/DW77,0)*100,0)</f>
        <v>33</v>
      </c>
      <c r="EB77" s="130" t="str">
        <f>IF(EA77=100,"20","0")</f>
        <v>0</v>
      </c>
      <c r="EC77" s="130">
        <f>ROUND(IFERROR(DX77/DV77,0)*100,0)</f>
        <v>0</v>
      </c>
      <c r="ED77" s="130" t="str">
        <f>IF(AND(EC77&lt;=100,EC77&gt;80),"20",IF(AND(EC77&lt;=80,EC77&gt;60),"15",IF(AND(EC77&lt;=60,EC77&gt;40),"10","0")))</f>
        <v>0</v>
      </c>
      <c r="EE77" s="130">
        <f>DZ77+EB77+ED77</f>
        <v>5</v>
      </c>
      <c r="EF77" s="130">
        <f>EE77+DS77</f>
        <v>210</v>
      </c>
      <c r="EG77" s="142">
        <v>25011</v>
      </c>
      <c r="EH77" s="146">
        <v>845755</v>
      </c>
      <c r="EI77" s="141">
        <f>ROUND(EG77/EH77*100000,0)</f>
        <v>2957</v>
      </c>
      <c r="EJ77" s="141" t="str">
        <f>IF(AND(EI77&gt;=4001,EI77&gt;=4001),"30",IF(AND(EI77&lt;=4000,EI77&gt;=3001),"20",IF(AND(EI77&lt;=3000,EI77&gt;=2001),"10",IF(AND(EI77&lt;=2000,EI77&gt;=1001),"5",IF(AND(EI77&lt;=1000,EI77&gt;=0),"0")))))</f>
        <v>10</v>
      </c>
      <c r="EK77" s="145">
        <v>10</v>
      </c>
      <c r="EL77" s="135" t="str">
        <f>IF(AND(EK77&gt;=5,EK77&gt;=5),"30",IF(AND(EK77&lt;=4,EK77&gt;=3),"20",IF(AND(EK77&lt;=2,EK77&gt;=1),"10",IF(AND(EK77=0,EK77=0),"0"))))</f>
        <v>30</v>
      </c>
      <c r="EM77" s="138">
        <v>16</v>
      </c>
      <c r="EN77" s="135">
        <f>IFERROR(ROUND(EM77/BZ77*100,0),0)</f>
        <v>5</v>
      </c>
      <c r="EO77" s="135" t="str">
        <f>IF(AND(EN77&lt;=100, EN77&gt;80),"30",IF(AND(EN77&lt;=80, EN77&gt;60),"20",IF(AND(EN77&lt;=60, EN77&gt;40),"15",IF(AND(EN77&lt;=40, EN77&gt;20),"10",IF(AND(EN77&lt;=20, EN77&gt;5),"5",IF(AND(EN77&lt;=5, EN77&gt;=0),"0"))))))</f>
        <v>0</v>
      </c>
      <c r="EP77" s="142">
        <v>21</v>
      </c>
      <c r="EQ77" s="135">
        <f>IFERROR(ROUND(EP77/BW77*100,0),0)</f>
        <v>100</v>
      </c>
      <c r="ER77" s="135">
        <f>IF(EQ77=100,10,-50)</f>
        <v>10</v>
      </c>
      <c r="ES77" s="142">
        <v>82</v>
      </c>
      <c r="ET77" s="135">
        <f>IFERROR(ROUND(ES77/BZ77*100,0),0)</f>
        <v>25</v>
      </c>
      <c r="EU77" s="135" t="str">
        <f>IF(AND(ET77&lt;=100,ET77&gt;90),"50",IF(AND(ET77&lt;=90,ET77&gt;80),"45",IF(AND(ET77&lt;=80,ET77&gt;70),"40",IF(AND(ET77&lt;=70,ET77&gt;60),"35",IF(AND(ET77&lt;=60,ET77&gt;50),"30",IF(AND(ET77&lt;=50,ET77&gt;40),"25",IF(AND(ET77&lt;=40,ET77&gt;30),"20",IF(AND(ET77&lt;=30,ET77&gt;20),"15",IF(AND(ET77&lt;=20,ET77&gt;10),"10",IF(AND(ET77&lt;=10,ET77&gt;5),"5",IF(AND(ET77&lt;=5,ET77&gt;0),"1",IF(AND(ET77&lt;=0,ET77&lt;0),"0"))))))))))))</f>
        <v>15</v>
      </c>
      <c r="EV77" s="142">
        <v>85</v>
      </c>
      <c r="EW77" s="135">
        <f>IFERROR(ROUND(EV77/(BW77+BY77)*100,0),0)</f>
        <v>64</v>
      </c>
      <c r="EX77" s="135" t="str">
        <f>IF(AND(EW77&lt;=100,EW77&gt;90),"50",IF(AND(EW77&lt;=90,EW77&gt;80),"45",IF(AND(EW77&lt;=80,EW77&gt;70),"40",IF(AND(EW77&lt;=70,EW77&gt;60),"35",IF(AND(EW77&lt;=60,EW77&gt;50),"30",IF(AND(EW77&lt;=50,EW77&gt;40),"25",IF(AND(EW77&lt;=40,EW77&gt;30),"20",IF(AND(EW77&lt;=30,EW77&gt;20),"15",IF(AND(EW77&lt;=20,EW77&gt;10),"10",IF(AND(EW77&lt;=10,EW77&gt;5),"5",IF(AND(EW77&lt;5,EW77&gt;0),"0")))))))))))</f>
        <v>35</v>
      </c>
      <c r="EY77" s="142">
        <v>0</v>
      </c>
      <c r="EZ77" s="130" t="str">
        <f>IF(AND(EY77&gt;=5,EY77&gt;=5),"30",IF(AND(EY77&lt;=4,EY77&gt;1),"20",IF(AND(EY77&lt;=1,EY77&gt;0),"10",IF(AND(EY77=0,EY77=0),"0"))))</f>
        <v>0</v>
      </c>
      <c r="FA77" s="142">
        <v>0</v>
      </c>
      <c r="FB77" s="130" t="str">
        <f>IF(AND(FA77&lt;=100,FA77&gt;80),"30",IF(AND(FA77&lt;=80,FA77&gt;60),"20",IF(AND(FA77&lt;=60,FA77&gt;40),"15",IF(AND(FA77&lt;=40,FA77&gt;20),"10",IF(AND(FA77&lt;=20,FA77&gt;=0),"0")))))</f>
        <v>0</v>
      </c>
      <c r="FC77" s="142">
        <v>3</v>
      </c>
      <c r="FD77" s="130" t="str">
        <f>IF(AND(FC77&lt;=100,FC77&gt;80),"30",IF(AND(FC77&lt;=80,FC77&gt;60),"20",IF(AND(FC77&lt;=60,FC77&gt;40),"15",IF(AND(FC77&lt;=40,FC77&gt;20),"10",IF(AND(FC77&lt;=20,FC77&gt;5),"5",IF(AND(FC77&lt;=5,FC77&gt;=0),"0"))))))</f>
        <v>0</v>
      </c>
      <c r="FE77" s="130">
        <f>EJ77+EL77+EO77</f>
        <v>40</v>
      </c>
      <c r="FF77" s="130">
        <f>ER77+EU77+EX77+EZ77+FB77+FD77</f>
        <v>60</v>
      </c>
      <c r="FG77" s="130">
        <f>FF77+FE77</f>
        <v>100</v>
      </c>
      <c r="FH77" s="143">
        <f>EF77+FG77</f>
        <v>310</v>
      </c>
      <c r="FI77" s="90"/>
      <c r="FJ77" s="86"/>
    </row>
    <row r="78" spans="1:166" ht="15.6" customHeight="1" x14ac:dyDescent="0.3">
      <c r="A78" s="43">
        <v>75</v>
      </c>
      <c r="B78" s="43" t="s">
        <v>122</v>
      </c>
      <c r="C78" s="87" t="s">
        <v>342</v>
      </c>
      <c r="D78" s="130">
        <v>25</v>
      </c>
      <c r="E78" s="130">
        <v>127</v>
      </c>
      <c r="F78" s="130">
        <v>518</v>
      </c>
      <c r="G78" s="131">
        <v>197</v>
      </c>
      <c r="H78" s="131">
        <v>202</v>
      </c>
      <c r="I78" s="130">
        <v>732</v>
      </c>
      <c r="J78" s="131">
        <v>24</v>
      </c>
      <c r="K78" s="131">
        <v>159</v>
      </c>
      <c r="L78" s="131">
        <v>295</v>
      </c>
      <c r="M78" s="131">
        <v>235</v>
      </c>
      <c r="N78" s="131">
        <v>290</v>
      </c>
      <c r="O78" s="131">
        <v>33</v>
      </c>
      <c r="P78" s="132" t="s">
        <v>343</v>
      </c>
      <c r="Q78" s="133">
        <v>24</v>
      </c>
      <c r="R78" s="133">
        <v>157</v>
      </c>
      <c r="S78" s="133">
        <v>128</v>
      </c>
      <c r="T78" s="133">
        <v>29</v>
      </c>
      <c r="U78" s="133">
        <v>567</v>
      </c>
      <c r="V78" s="133">
        <v>48</v>
      </c>
      <c r="W78" s="133">
        <v>2</v>
      </c>
      <c r="X78" s="144" t="s">
        <v>344</v>
      </c>
      <c r="Y78" s="14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5">
        <v>127</v>
      </c>
      <c r="AM78" s="135">
        <v>29</v>
      </c>
      <c r="AN78" s="135">
        <v>98</v>
      </c>
      <c r="AO78" s="135">
        <f>AP78+AQ78</f>
        <v>490</v>
      </c>
      <c r="AP78" s="135">
        <v>227</v>
      </c>
      <c r="AQ78" s="135">
        <v>263</v>
      </c>
      <c r="AR78" s="135">
        <v>188</v>
      </c>
      <c r="AS78" s="135">
        <v>42</v>
      </c>
      <c r="AT78" s="135">
        <v>146</v>
      </c>
      <c r="AU78" s="136" t="s">
        <v>345</v>
      </c>
      <c r="AV78" s="135">
        <v>100</v>
      </c>
      <c r="AW78" s="135">
        <v>100</v>
      </c>
      <c r="AX78" s="135">
        <v>100</v>
      </c>
      <c r="AY78" s="135">
        <v>72</v>
      </c>
      <c r="AZ78" s="135">
        <v>12</v>
      </c>
      <c r="BA78" s="135">
        <v>12</v>
      </c>
      <c r="BB78" s="135">
        <v>80</v>
      </c>
      <c r="BC78" s="135">
        <v>80</v>
      </c>
      <c r="BD78" s="135">
        <v>80</v>
      </c>
      <c r="BE78" s="135">
        <v>24</v>
      </c>
      <c r="BF78" s="135">
        <v>24</v>
      </c>
      <c r="BG78" s="135">
        <v>24</v>
      </c>
      <c r="BH78" s="135">
        <v>1</v>
      </c>
      <c r="BI78" s="135">
        <v>1</v>
      </c>
      <c r="BJ78" s="135">
        <v>1</v>
      </c>
      <c r="BK78" s="135">
        <v>87</v>
      </c>
      <c r="BL78" s="135">
        <v>87</v>
      </c>
      <c r="BM78" s="135">
        <v>87</v>
      </c>
      <c r="BN78" s="135">
        <v>31</v>
      </c>
      <c r="BO78" s="135">
        <v>31</v>
      </c>
      <c r="BP78" s="135">
        <v>31</v>
      </c>
      <c r="BQ78" s="142">
        <v>3</v>
      </c>
      <c r="BR78" s="145">
        <v>3</v>
      </c>
      <c r="BS78" s="145">
        <v>3</v>
      </c>
      <c r="BT78" s="145">
        <v>2</v>
      </c>
      <c r="BU78" s="145">
        <v>2</v>
      </c>
      <c r="BV78" s="145">
        <v>2</v>
      </c>
      <c r="BW78" s="130">
        <v>25</v>
      </c>
      <c r="BX78" s="130">
        <f>AL78</f>
        <v>127</v>
      </c>
      <c r="BY78" s="130">
        <f>BX78</f>
        <v>127</v>
      </c>
      <c r="BZ78" s="130">
        <f>BX78</f>
        <v>127</v>
      </c>
      <c r="CA78" s="130">
        <f>AM78</f>
        <v>29</v>
      </c>
      <c r="CB78" s="130">
        <f>AO78</f>
        <v>490</v>
      </c>
      <c r="CC78" s="130">
        <f>CB78</f>
        <v>490</v>
      </c>
      <c r="CD78" s="130">
        <f>CB78</f>
        <v>490</v>
      </c>
      <c r="CE78" s="130">
        <f>AR78</f>
        <v>188</v>
      </c>
      <c r="CF78" s="130">
        <f>CE78</f>
        <v>188</v>
      </c>
      <c r="CG78" s="130">
        <f>CE78</f>
        <v>188</v>
      </c>
      <c r="CH78" s="130">
        <f>IFERROR(AV78+AY78+BB78+BE78+BH78+BK78+BN78+BQ78+BT78,0)</f>
        <v>400</v>
      </c>
      <c r="CI78" s="130">
        <f>IFERROR(AW78+AZ78+BC78+BF78+BI78+BL78+BO78+BR78+BU78,0)</f>
        <v>340</v>
      </c>
      <c r="CJ78" s="130">
        <f>IFERROR(AX78+BA78+BD78+BG78+BJ78+BM78+BP78+BS78+BV78,0)</f>
        <v>340</v>
      </c>
      <c r="CK78" s="135">
        <v>40</v>
      </c>
      <c r="CL78" s="135">
        <v>1072</v>
      </c>
      <c r="CM78" s="135">
        <v>6</v>
      </c>
      <c r="CN78" s="135">
        <v>1073</v>
      </c>
      <c r="CO78" s="135">
        <v>69</v>
      </c>
      <c r="CP78" s="135">
        <v>10662</v>
      </c>
      <c r="CQ78" s="135">
        <v>888</v>
      </c>
      <c r="CR78" s="135">
        <v>4315</v>
      </c>
      <c r="CS78" s="135">
        <v>7309</v>
      </c>
      <c r="CT78" s="135">
        <v>7576</v>
      </c>
      <c r="CU78" s="139">
        <v>738</v>
      </c>
      <c r="CV78" s="140">
        <v>1398</v>
      </c>
      <c r="CW78" s="135">
        <f>ROUND(IFERROR(D78/BW78,0)*100,0)</f>
        <v>100</v>
      </c>
      <c r="CX78" s="130">
        <f>IF(CW78=100,10,-50)</f>
        <v>10</v>
      </c>
      <c r="CY78" s="135">
        <f>ROUND(IFERROR(E78/BZ78,0)*100,0)</f>
        <v>100</v>
      </c>
      <c r="CZ78" s="130" t="str">
        <f>IF((CY78=100),"30",IF(AND(CY78&lt;=99,CY78&gt;90),"20",IF(AND(CY78&lt;=90,CY78&gt;80),"10","-30")))</f>
        <v>30</v>
      </c>
      <c r="DA78" s="135">
        <f>ROUND(IFERROR(F78/(CD78+CG78),0)*100,0)</f>
        <v>76</v>
      </c>
      <c r="DB78" s="130" t="str">
        <f>IF(AND(DA78&lt;=100,DA78&gt;90),"30",IF(AND(DA78&lt;=90,DA78&gt;80),"20",IF(AND(DA78&lt;=80,DA78&gt;70),"15",IF(AND(DA78&lt;=70,DA78&gt;60),"10",IF(AND(DA78&lt;=60,DA78&gt;50),"5","0")))))</f>
        <v>15</v>
      </c>
      <c r="DC78" s="135">
        <f>ROUND(IFERROR(G78/CJ78,0)*100,0)</f>
        <v>58</v>
      </c>
      <c r="DD78" s="135" t="str">
        <f>IF(AND(DC78&lt;=100,DC78&gt;60),"30",IF(AND(DC78&lt;=60,DC78&gt;40),"20",IF(AND(DC78&lt;=40,DC78&gt;30),"15",IF(AND(DC78&lt;=30,DC78&gt;20),"10",IF(AND(DC78&lt;=20,DC78&gt;10),"5",IF(DC78=0,-30,0))))))</f>
        <v>20</v>
      </c>
      <c r="DE78" s="135">
        <f>ROUND(IFERROR(CK78/CL78*100,0),0)</f>
        <v>4</v>
      </c>
      <c r="DF78" s="130" t="str">
        <f>IF(AND(DE78&lt;=100,DE78&gt;60),"20",IF(AND(DE78&lt;=60,DE78&gt;40),"15",IF(AND(DE78&lt;=40,DE78&gt;20),"10",IF(AND(DE78&lt;=20,DE78&gt;10),"5","0"))))</f>
        <v>0</v>
      </c>
      <c r="DG78" s="135">
        <f>ROUND(IFERROR(CM78/CN78*100,0),0)</f>
        <v>1</v>
      </c>
      <c r="DH78" s="130" t="str">
        <f>IF(AND(DG78&lt;=100,DG78&gt;60),"20",IF(AND(DG78&lt;=60,DG78&gt;40),"15",IF(AND(DG78&lt;=40,DG78&gt;20),"10",IF(AND(DG78&lt;=20,DG78&gt;10),"5","0"))))</f>
        <v>0</v>
      </c>
      <c r="DI78" s="135">
        <f>ROUND(IFERROR(CO78/CP78*100,0),0)</f>
        <v>1</v>
      </c>
      <c r="DJ78" s="130" t="str">
        <f>IF(AND(DI78&lt;=100,DI78&gt;60),"20",IF(AND(DI78&lt;=60,DI78&gt;40),"15",IF(AND(DI78&lt;=40,DI78&gt;20),"10",IF(AND(DI78&lt;=20,DI78&gt;10),"5","0"))))</f>
        <v>0</v>
      </c>
      <c r="DK78" s="135">
        <f>ROUND(IFERROR(CQ78/(CQ78+CR78)*100,0),0)</f>
        <v>17</v>
      </c>
      <c r="DL78" s="130" t="str">
        <f>IF(AND(DK78&lt;=100,DK78&gt;60),"20",IF(AND(DK78&lt;=60,DK78&gt;40),"15",IF(AND(DK78&lt;=40,DK78&gt;20),"10",IF(AND(DK78&lt;=20,DK78&gt;10),"5","0"))))</f>
        <v>5</v>
      </c>
      <c r="DM78" s="135">
        <f>ROUND(IFERROR(I78/(BW78+BY78+CC78+CF78+CI78),0)*100,0)</f>
        <v>63</v>
      </c>
      <c r="DN78" s="130" t="str">
        <f>IF(AND(DM78&lt;=100,DM78&gt;80),"50",IF(AND(DM78&lt;=80,DM78&gt;60),"40",IF(AND(DM78&lt;=60,DM78&gt;40),"30",IF(AND(DM78&lt;=40,DM78&gt;20),"20",IF(AND(DM78&lt;=20,DM78&gt;10),"10",IF(AND(DM78&lt;=10,DM78&gt;=5),"5","0"))))))</f>
        <v>40</v>
      </c>
      <c r="DO78" s="135">
        <f>ROUND(IFERROR(CS78/CT78,0)*100,0)</f>
        <v>96</v>
      </c>
      <c r="DP78" s="130" t="str">
        <f>IF(AND(DO78&lt;=100,DO78&gt;80),"30",IF(AND(DO78&lt;=80,DO78&gt;60),"20",IF(AND(DO78&lt;=60,DO78&gt;50),"15",IF(AND(DO78&lt;=50,DO78&gt;40),"10","0"))))</f>
        <v>30</v>
      </c>
      <c r="DQ78" s="130">
        <f>ROUND(IFERROR(CU78/CV78,0)*100,0)</f>
        <v>53</v>
      </c>
      <c r="DR78" s="130" t="str">
        <f>IF(AND(DQ78&lt;=100,DQ78&gt;80),"30",IF(AND(DQ78&lt;=80,DQ78&gt;60),"20",IF(AND(DQ78&lt;=60,DQ78&gt;40),"15",IF(AND(DQ78&lt;=40,DQ78&gt;20),"10","0"))))</f>
        <v>15</v>
      </c>
      <c r="DS78" s="130">
        <f>CX78+CZ78+DB78+DD78+DF78+DH78+DJ78+DL78+DN78+DP78+DR78</f>
        <v>165</v>
      </c>
      <c r="DT78" s="130">
        <v>7984</v>
      </c>
      <c r="DU78" s="130">
        <v>0</v>
      </c>
      <c r="DV78" s="130">
        <v>69818</v>
      </c>
      <c r="DW78" s="130">
        <v>0</v>
      </c>
      <c r="DX78" s="130">
        <v>0</v>
      </c>
      <c r="DY78" s="130">
        <f>ROUND(IFERROR((DT78+DU78+DX78)/(DV78+DT78+DW78),0)*100,0)</f>
        <v>10</v>
      </c>
      <c r="DZ78" s="130" t="str">
        <f>IF(AND(DY78&lt;=100,DY78&gt;90),"50",IF(AND(DY78&lt;=90,DY78&gt;80),"45",IF(AND(DY78&lt;=80,DY78&gt;70),"40",IF(AND(DY78&lt;=70,DY78&gt;60),"35",IF(AND(DY78&lt;=60,DY78&gt;50),"30",IF(AND(DY78&lt;=50,DY78&gt;40),"25",IF(AND(DY78&lt;=40,DY78&gt;30),"20",IF(AND(DY78&lt;=30,DY78&gt;20),"15",IF(AND(DY78&lt;=20,DY78&gt;10),"10",IF(AND(DY78&lt;=10,DY78&gt;5),"5","0"))))))))))</f>
        <v>5</v>
      </c>
      <c r="EA78" s="130">
        <v>100</v>
      </c>
      <c r="EB78" s="130" t="str">
        <f>IF(EA78=100,"20","0")</f>
        <v>20</v>
      </c>
      <c r="EC78" s="130">
        <v>50</v>
      </c>
      <c r="ED78" s="130" t="str">
        <f>IF(AND(EC78&lt;=100,EC78&gt;80),"20",IF(AND(EC78&lt;=80,EC78&gt;60),"15",IF(AND(EC78&lt;=60,EC78&gt;40),"10","0")))</f>
        <v>10</v>
      </c>
      <c r="EE78" s="130">
        <f>DZ78+EB78+ED78</f>
        <v>35</v>
      </c>
      <c r="EF78" s="130">
        <f>EE78+DS78</f>
        <v>200</v>
      </c>
      <c r="EG78" s="142">
        <v>26500</v>
      </c>
      <c r="EH78" s="146">
        <v>529729</v>
      </c>
      <c r="EI78" s="141">
        <f>ROUND(EG78/EH78*100000,0)</f>
        <v>5003</v>
      </c>
      <c r="EJ78" s="141" t="str">
        <f>IF(AND(EI78&gt;=4001,EI78&gt;=4001),"30",IF(AND(EI78&lt;=4000,EI78&gt;=3001),"20",IF(AND(EI78&lt;=3000,EI78&gt;=2001),"10",IF(AND(EI78&lt;=2000,EI78&gt;=1001),"5",IF(AND(EI78&lt;=1000,EI78&gt;=0),"0")))))</f>
        <v>30</v>
      </c>
      <c r="EK78" s="145">
        <v>3</v>
      </c>
      <c r="EL78" s="135" t="str">
        <f>IF(AND(EK78&gt;=5,EK78&gt;=5),"30",IF(AND(EK78&lt;=4,EK78&gt;=3),"20",IF(AND(EK78&lt;=2,EK78&gt;=1),"10",IF(AND(EK78=0,EK78=0),"0"))))</f>
        <v>20</v>
      </c>
      <c r="EM78" s="138">
        <v>25</v>
      </c>
      <c r="EN78" s="135">
        <f>IFERROR(ROUND(EM78/BZ78*100,0),0)</f>
        <v>20</v>
      </c>
      <c r="EO78" s="135" t="str">
        <f>IF(AND(EN78&lt;=100, EN78&gt;80),"30",IF(AND(EN78&lt;=80, EN78&gt;60),"20",IF(AND(EN78&lt;=60, EN78&gt;40),"15",IF(AND(EN78&lt;=40, EN78&gt;20),"10",IF(AND(EN78&lt;=20, EN78&gt;5),"5",IF(AND(EN78&lt;=5, EN78&gt;=0),"0"))))))</f>
        <v>5</v>
      </c>
      <c r="EP78" s="142">
        <v>25</v>
      </c>
      <c r="EQ78" s="135">
        <f>IFERROR(ROUND(EP78/BW78*100,0),0)</f>
        <v>100</v>
      </c>
      <c r="ER78" s="135">
        <f>IF(EQ78=100,10,-50)</f>
        <v>10</v>
      </c>
      <c r="ES78" s="142">
        <v>57</v>
      </c>
      <c r="ET78" s="135">
        <f>IFERROR(ROUND(ES78/BZ78*100,0),0)</f>
        <v>45</v>
      </c>
      <c r="EU78" s="135" t="str">
        <f>IF(AND(ET78&lt;=100,ET78&gt;90),"50",IF(AND(ET78&lt;=90,ET78&gt;80),"45",IF(AND(ET78&lt;=80,ET78&gt;70),"40",IF(AND(ET78&lt;=70,ET78&gt;60),"35",IF(AND(ET78&lt;=60,ET78&gt;50),"30",IF(AND(ET78&lt;=50,ET78&gt;40),"25",IF(AND(ET78&lt;=40,ET78&gt;30),"20",IF(AND(ET78&lt;=30,ET78&gt;20),"15",IF(AND(ET78&lt;=20,ET78&gt;10),"10",IF(AND(ET78&lt;=10,ET78&gt;5),"5",IF(AND(ET78&lt;=5,ET78&gt;0),"1",IF(AND(ET78&lt;=0,ET78&lt;0),"0"))))))))))))</f>
        <v>25</v>
      </c>
      <c r="EV78" s="142">
        <v>53</v>
      </c>
      <c r="EW78" s="135">
        <f>IFERROR(ROUND(EV78/(BW78+BY78)*100,0),0)</f>
        <v>35</v>
      </c>
      <c r="EX78" s="135" t="str">
        <f>IF(AND(EW78&lt;=100,EW78&gt;90),"50",IF(AND(EW78&lt;=90,EW78&gt;80),"45",IF(AND(EW78&lt;=80,EW78&gt;70),"40",IF(AND(EW78&lt;=70,EW78&gt;60),"35",IF(AND(EW78&lt;=60,EW78&gt;50),"30",IF(AND(EW78&lt;=50,EW78&gt;40),"25",IF(AND(EW78&lt;=40,EW78&gt;30),"20",IF(AND(EW78&lt;=30,EW78&gt;20),"15",IF(AND(EW78&lt;=20,EW78&gt;10),"10",IF(AND(EW78&lt;=10,EW78&gt;5),"5",IF(AND(EW78&lt;5,EW78&gt;0),"0")))))))))))</f>
        <v>20</v>
      </c>
      <c r="EY78" s="142">
        <v>0</v>
      </c>
      <c r="EZ78" s="130" t="str">
        <f>IF(AND(EY78&gt;=5,EY78&gt;=5),"30",IF(AND(EY78&lt;=4,EY78&gt;1),"20",IF(AND(EY78&lt;=1,EY78&gt;0),"10",IF(AND(EY78=0,EY78=0),"0"))))</f>
        <v>0</v>
      </c>
      <c r="FA78" s="142">
        <v>0</v>
      </c>
      <c r="FB78" s="130" t="str">
        <f>IF(AND(FA78&lt;=100,FA78&gt;80),"30",IF(AND(FA78&lt;=80,FA78&gt;60),"20",IF(AND(FA78&lt;=60,FA78&gt;40),"15",IF(AND(FA78&lt;=40,FA78&gt;20),"10",IF(AND(FA78&lt;=20,FA78&gt;=0),"0")))))</f>
        <v>0</v>
      </c>
      <c r="FC78" s="142">
        <v>48</v>
      </c>
      <c r="FD78" s="130" t="str">
        <f>IF(AND(FC78&lt;=100,FC78&gt;80),"30",IF(AND(FC78&lt;=80,FC78&gt;60),"20",IF(AND(FC78&lt;=60,FC78&gt;40),"15",IF(AND(FC78&lt;=40,FC78&gt;20),"10",IF(AND(FC78&lt;=20,FC78&gt;5),"5",IF(AND(FC78&lt;=5,FC78&gt;=0),"0"))))))</f>
        <v>15</v>
      </c>
      <c r="FE78" s="130">
        <f>EJ78+EL78+EO78</f>
        <v>55</v>
      </c>
      <c r="FF78" s="130">
        <f>ER78+EU78+EX78+EZ78+FB78+FD78</f>
        <v>70</v>
      </c>
      <c r="FG78" s="130">
        <f>FF78+FE78</f>
        <v>125</v>
      </c>
      <c r="FH78" s="143">
        <f>EF78+FG78</f>
        <v>325</v>
      </c>
      <c r="FI78" s="90"/>
      <c r="FJ78" s="86"/>
    </row>
    <row r="79" spans="1:166" ht="15.6" customHeight="1" x14ac:dyDescent="0.3">
      <c r="A79" s="43">
        <v>76</v>
      </c>
      <c r="B79" s="43" t="s">
        <v>148</v>
      </c>
      <c r="C79" s="87" t="s">
        <v>346</v>
      </c>
      <c r="D79" s="130">
        <v>62</v>
      </c>
      <c r="E79" s="130">
        <v>111</v>
      </c>
      <c r="F79" s="130">
        <v>1976</v>
      </c>
      <c r="G79" s="131">
        <v>434</v>
      </c>
      <c r="H79" s="131">
        <v>150</v>
      </c>
      <c r="I79" s="130">
        <v>2383</v>
      </c>
      <c r="J79" s="131">
        <v>62</v>
      </c>
      <c r="K79" s="131">
        <v>111</v>
      </c>
      <c r="L79" s="131">
        <v>767</v>
      </c>
      <c r="M79" s="131">
        <v>1078</v>
      </c>
      <c r="N79" s="131">
        <v>3006</v>
      </c>
      <c r="O79" s="131">
        <v>81</v>
      </c>
      <c r="P79" s="133" t="s">
        <v>347</v>
      </c>
      <c r="Q79" s="133">
        <v>62</v>
      </c>
      <c r="R79" s="133">
        <v>111</v>
      </c>
      <c r="S79" s="133">
        <v>0</v>
      </c>
      <c r="T79" s="133">
        <v>111</v>
      </c>
      <c r="U79" s="133">
        <v>1754</v>
      </c>
      <c r="V79" s="133">
        <v>261</v>
      </c>
      <c r="W79" s="133">
        <v>414</v>
      </c>
      <c r="X79" s="144" t="s">
        <v>388</v>
      </c>
      <c r="Y79" s="134"/>
      <c r="Z79" s="134"/>
      <c r="AA79" s="134"/>
      <c r="AB79" s="134"/>
      <c r="AC79" s="134"/>
      <c r="AD79" s="134"/>
      <c r="AE79" s="134">
        <v>1709</v>
      </c>
      <c r="AF79" s="134"/>
      <c r="AG79" s="134"/>
      <c r="AH79" s="134">
        <v>267</v>
      </c>
      <c r="AI79" s="134"/>
      <c r="AJ79" s="134"/>
      <c r="AK79" s="134"/>
      <c r="AL79" s="135">
        <v>111</v>
      </c>
      <c r="AM79" s="135">
        <v>111</v>
      </c>
      <c r="AN79" s="135">
        <v>0</v>
      </c>
      <c r="AO79" s="135">
        <f>AP79+AQ79</f>
        <v>1461</v>
      </c>
      <c r="AP79" s="135">
        <v>767</v>
      </c>
      <c r="AQ79" s="135">
        <v>694</v>
      </c>
      <c r="AR79" s="135">
        <v>829</v>
      </c>
      <c r="AS79" s="135">
        <v>122</v>
      </c>
      <c r="AT79" s="135">
        <v>707</v>
      </c>
      <c r="AU79" s="136" t="s">
        <v>348</v>
      </c>
      <c r="AV79" s="135">
        <v>210</v>
      </c>
      <c r="AW79" s="135">
        <v>210</v>
      </c>
      <c r="AX79" s="135">
        <v>210</v>
      </c>
      <c r="AY79" s="135">
        <v>124</v>
      </c>
      <c r="AZ79" s="135">
        <v>124</v>
      </c>
      <c r="BA79" s="135">
        <v>124</v>
      </c>
      <c r="BB79" s="135">
        <v>50</v>
      </c>
      <c r="BC79" s="135">
        <v>50</v>
      </c>
      <c r="BD79" s="135">
        <v>50</v>
      </c>
      <c r="BE79" s="135">
        <v>1</v>
      </c>
      <c r="BF79" s="135">
        <v>1</v>
      </c>
      <c r="BG79" s="135">
        <v>1</v>
      </c>
      <c r="BH79" s="135">
        <v>1</v>
      </c>
      <c r="BI79" s="135">
        <v>1</v>
      </c>
      <c r="BJ79" s="135">
        <v>1</v>
      </c>
      <c r="BK79" s="135">
        <v>46</v>
      </c>
      <c r="BL79" s="135">
        <v>46</v>
      </c>
      <c r="BM79" s="135">
        <v>46</v>
      </c>
      <c r="BN79" s="135">
        <v>3</v>
      </c>
      <c r="BO79" s="135">
        <v>3</v>
      </c>
      <c r="BP79" s="135">
        <v>3</v>
      </c>
      <c r="BQ79" s="142">
        <v>0</v>
      </c>
      <c r="BR79" s="145">
        <v>0</v>
      </c>
      <c r="BS79" s="145">
        <v>0</v>
      </c>
      <c r="BT79" s="145">
        <v>1</v>
      </c>
      <c r="BU79" s="145">
        <v>1</v>
      </c>
      <c r="BV79" s="145">
        <v>1</v>
      </c>
      <c r="BW79" s="130">
        <f>J79</f>
        <v>62</v>
      </c>
      <c r="BX79" s="130">
        <f>AL79</f>
        <v>111</v>
      </c>
      <c r="BY79" s="130">
        <f>BX79</f>
        <v>111</v>
      </c>
      <c r="BZ79" s="130">
        <f>BX79</f>
        <v>111</v>
      </c>
      <c r="CA79" s="130">
        <f>AM79</f>
        <v>111</v>
      </c>
      <c r="CB79" s="130">
        <f>AE79</f>
        <v>1709</v>
      </c>
      <c r="CC79" s="130">
        <f>CB79</f>
        <v>1709</v>
      </c>
      <c r="CD79" s="130">
        <f>CB79</f>
        <v>1709</v>
      </c>
      <c r="CE79" s="130">
        <f>AH79</f>
        <v>267</v>
      </c>
      <c r="CF79" s="130">
        <f>CE79</f>
        <v>267</v>
      </c>
      <c r="CG79" s="130">
        <f>CE79</f>
        <v>267</v>
      </c>
      <c r="CH79" s="130">
        <f>IFERROR(AV79+AY79+BB79+BE79+BH79+BK79+BN79+BQ79+BT79,0)</f>
        <v>436</v>
      </c>
      <c r="CI79" s="130">
        <f>IFERROR(AW79+AZ79+BC79+BF79+BI79+BL79+BO79+BR79+BU79,0)</f>
        <v>436</v>
      </c>
      <c r="CJ79" s="130">
        <f>IFERROR(AX79+BA79+BD79+BG79+BJ79+BM79+BP79+BS79+BV79,0)</f>
        <v>436</v>
      </c>
      <c r="CK79" s="135">
        <v>1735</v>
      </c>
      <c r="CL79" s="135">
        <v>2641</v>
      </c>
      <c r="CM79" s="135">
        <v>1753</v>
      </c>
      <c r="CN79" s="135">
        <v>2642</v>
      </c>
      <c r="CO79" s="135">
        <v>164370</v>
      </c>
      <c r="CP79" s="135">
        <v>240477</v>
      </c>
      <c r="CQ79" s="135">
        <v>67565</v>
      </c>
      <c r="CR79" s="135">
        <v>47342</v>
      </c>
      <c r="CS79" s="135">
        <v>135029</v>
      </c>
      <c r="CT79" s="135">
        <v>135403</v>
      </c>
      <c r="CU79" s="139">
        <v>13777</v>
      </c>
      <c r="CV79" s="140">
        <v>27677</v>
      </c>
      <c r="CW79" s="135">
        <f>ROUND(IFERROR(D79/BW79,0)*100,0)</f>
        <v>100</v>
      </c>
      <c r="CX79" s="130">
        <f>IF(CW79=100,10,-50)</f>
        <v>10</v>
      </c>
      <c r="CY79" s="135">
        <f>ROUND(IFERROR(E79/BZ79,0)*100,0)</f>
        <v>100</v>
      </c>
      <c r="CZ79" s="130" t="str">
        <f>IF((CY79=100),"30",IF(AND(CY79&lt;=99,CY79&gt;90),"20",IF(AND(CY79&lt;=90,CY79&gt;80),"10","-30")))</f>
        <v>30</v>
      </c>
      <c r="DA79" s="135">
        <f>ROUND(IFERROR(F79/(CD79+CG79),0)*100,0)</f>
        <v>100</v>
      </c>
      <c r="DB79" s="130" t="str">
        <f>IF(AND(DA79&lt;=100,DA79&gt;90),"30",IF(AND(DA79&lt;=90,DA79&gt;80),"20",IF(AND(DA79&lt;=80,DA79&gt;70),"15",IF(AND(DA79&lt;=70,DA79&gt;60),"10",IF(AND(DA79&lt;=60,DA79&gt;50),"5","0")))))</f>
        <v>30</v>
      </c>
      <c r="DC79" s="135">
        <f>ROUND(IFERROR(G79/CJ79,0)*100,0)</f>
        <v>100</v>
      </c>
      <c r="DD79" s="135" t="str">
        <f>IF(AND(DC79&lt;=100,DC79&gt;60),"30",IF(AND(DC79&lt;=60,DC79&gt;40),"20",IF(AND(DC79&lt;=40,DC79&gt;30),"15",IF(AND(DC79&lt;=30,DC79&gt;20),"10",IF(AND(DC79&lt;=20,DC79&gt;10),"5",IF(DC79=0,-30,0))))))</f>
        <v>30</v>
      </c>
      <c r="DE79" s="135">
        <f>ROUND(IFERROR(CK79/CL79*100,0),0)</f>
        <v>66</v>
      </c>
      <c r="DF79" s="130" t="str">
        <f>IF(AND(DE79&lt;=100,DE79&gt;60),"20",IF(AND(DE79&lt;=60,DE79&gt;40),"15",IF(AND(DE79&lt;=40,DE79&gt;20),"10",IF(AND(DE79&lt;=20,DE79&gt;10),"5","0"))))</f>
        <v>20</v>
      </c>
      <c r="DG79" s="135">
        <f>ROUND(IFERROR(CM79/CN79*100,0),0)</f>
        <v>66</v>
      </c>
      <c r="DH79" s="130" t="str">
        <f>IF(AND(DG79&lt;=100,DG79&gt;60),"20",IF(AND(DG79&lt;=60,DG79&gt;40),"15",IF(AND(DG79&lt;=40,DG79&gt;20),"10",IF(AND(DG79&lt;=20,DG79&gt;10),"5","0"))))</f>
        <v>20</v>
      </c>
      <c r="DI79" s="135">
        <f>ROUND(IFERROR(CO79/CP79*100,0),0)</f>
        <v>68</v>
      </c>
      <c r="DJ79" s="130" t="str">
        <f>IF(AND(DI79&lt;=100,DI79&gt;60),"20",IF(AND(DI79&lt;=60,DI79&gt;40),"15",IF(AND(DI79&lt;=40,DI79&gt;20),"10",IF(AND(DI79&lt;=20,DI79&gt;10),"5","0"))))</f>
        <v>20</v>
      </c>
      <c r="DK79" s="135">
        <f>ROUND(IFERROR(CQ79/(CQ79+CR79)*100,0),0)</f>
        <v>59</v>
      </c>
      <c r="DL79" s="130" t="str">
        <f>IF(AND(DK79&lt;=100,DK79&gt;60),"20",IF(AND(DK79&lt;=60,DK79&gt;40),"15",IF(AND(DK79&lt;=40,DK79&gt;20),"10",IF(AND(DK79&lt;=20,DK79&gt;10),"5","0"))))</f>
        <v>15</v>
      </c>
      <c r="DM79" s="135">
        <f>ROUND(IFERROR(I79/(BW79+BY79+CC79+CF79+CI79),0)*100,0)</f>
        <v>92</v>
      </c>
      <c r="DN79" s="130" t="str">
        <f>IF(AND(DM79&lt;=100,DM79&gt;80),"50",IF(AND(DM79&lt;=80,DM79&gt;60),"40",IF(AND(DM79&lt;=60,DM79&gt;40),"30",IF(AND(DM79&lt;=40,DM79&gt;20),"20",IF(AND(DM79&lt;=20,DM79&gt;10),"10",IF(AND(DM79&lt;=10,DM79&gt;=5),"5","0"))))))</f>
        <v>50</v>
      </c>
      <c r="DO79" s="135">
        <f>ROUND(IFERROR(CS79/CT79,0)*100,0)</f>
        <v>100</v>
      </c>
      <c r="DP79" s="130" t="str">
        <f>IF(AND(DO79&lt;=100,DO79&gt;80),"30",IF(AND(DO79&lt;=80,DO79&gt;60),"20",IF(AND(DO79&lt;=60,DO79&gt;50),"15",IF(AND(DO79&lt;=50,DO79&gt;40),"10","0"))))</f>
        <v>30</v>
      </c>
      <c r="DQ79" s="130">
        <f>ROUND(IFERROR(CU79/CV79,0)*100,0)</f>
        <v>50</v>
      </c>
      <c r="DR79" s="130" t="str">
        <f>IF(AND(DQ79&lt;=100,DQ79&gt;80),"30",IF(AND(DQ79&lt;=80,DQ79&gt;60),"20",IF(AND(DQ79&lt;=60,DQ79&gt;40),"15",IF(AND(DQ79&lt;=40,DQ79&gt;20),"10","0"))))</f>
        <v>15</v>
      </c>
      <c r="DS79" s="130">
        <f>CX79+CZ79+DB79+DD79+DF79+DH79+DJ79+DL79+DN79+DP79+DR79</f>
        <v>270</v>
      </c>
      <c r="DT79" s="130">
        <v>141180</v>
      </c>
      <c r="DU79" s="130">
        <v>620777</v>
      </c>
      <c r="DV79" s="130">
        <v>965294</v>
      </c>
      <c r="DW79" s="130">
        <v>620790</v>
      </c>
      <c r="DX79" s="130">
        <v>0</v>
      </c>
      <c r="DY79" s="130">
        <f>ROUND(IFERROR((DT79+DU79+DX79)/(DV79+DT79+DW79),0)*100,0)</f>
        <v>44</v>
      </c>
      <c r="DZ79" s="130" t="str">
        <f>IF(AND(DY79&lt;=100,DY79&gt;90),"50",IF(AND(DY79&lt;=90,DY79&gt;80),"45",IF(AND(DY79&lt;=80,DY79&gt;70),"40",IF(AND(DY79&lt;=70,DY79&gt;60),"35",IF(AND(DY79&lt;=60,DY79&gt;50),"30",IF(AND(DY79&lt;=50,DY79&gt;40),"25",IF(AND(DY79&lt;=40,DY79&gt;30),"20",IF(AND(DY79&lt;=30,DY79&gt;20),"15",IF(AND(DY79&lt;=20,DY79&gt;10),"10",IF(AND(DY79&lt;=10,DY79&gt;5),"5","0"))))))))))</f>
        <v>25</v>
      </c>
      <c r="EA79" s="130">
        <f>ROUND(IFERROR(DU79/DW79,0)*100,0)</f>
        <v>100</v>
      </c>
      <c r="EB79" s="130" t="str">
        <f>IF(EA79=100,"20","0")</f>
        <v>20</v>
      </c>
      <c r="EC79" s="130">
        <f>ROUND(IFERROR(DX79/DV79,0)*100,0)</f>
        <v>0</v>
      </c>
      <c r="ED79" s="130" t="str">
        <f>IF(AND(EC79&lt;=100,EC79&gt;80),"20",IF(AND(EC79&lt;=80,EC79&gt;60),"15",IF(AND(EC79&lt;=60,EC79&gt;40),"10","0")))</f>
        <v>0</v>
      </c>
      <c r="EE79" s="130">
        <f>DZ79+EB79+ED79</f>
        <v>45</v>
      </c>
      <c r="EF79" s="130">
        <f>EE79+DS79</f>
        <v>315</v>
      </c>
      <c r="EG79" s="142">
        <v>525403</v>
      </c>
      <c r="EH79" s="146">
        <v>4613462</v>
      </c>
      <c r="EI79" s="141">
        <f>ROUND(EG79/EH79*100000,0)</f>
        <v>11388</v>
      </c>
      <c r="EJ79" s="141" t="str">
        <f>IF(AND(EI79&gt;=4001,EI79&gt;=4001),"30",IF(AND(EI79&lt;=4000,EI79&gt;=3001),"20",IF(AND(EI79&lt;=3000,EI79&gt;=2001),"10",IF(AND(EI79&lt;=2000,EI79&gt;=1001),"5",IF(AND(EI79&lt;=1000,EI79&gt;=0),"0")))))</f>
        <v>30</v>
      </c>
      <c r="EK79" s="145">
        <v>27</v>
      </c>
      <c r="EL79" s="135" t="str">
        <f>IF(AND(EK79&gt;=5,EK79&gt;=5),"30",IF(AND(EK79&lt;=4,EK79&gt;=3),"20",IF(AND(EK79&lt;=2,EK79&gt;=1),"10",IF(AND(EK79=0,EK79=0),"0"))))</f>
        <v>30</v>
      </c>
      <c r="EM79" s="138">
        <v>106</v>
      </c>
      <c r="EN79" s="135">
        <f>IFERROR(ROUND(EM79/BZ79*100,0),0)</f>
        <v>95</v>
      </c>
      <c r="EO79" s="135" t="str">
        <f>IF(AND(EN79&lt;=100, EN79&gt;80),"30",IF(AND(EN79&lt;=80, EN79&gt;60),"20",IF(AND(EN79&lt;=60, EN79&gt;40),"15",IF(AND(EN79&lt;=40, EN79&gt;20),"10",IF(AND(EN79&lt;=20, EN79&gt;5),"5",IF(AND(EN79&lt;=5, EN79&gt;=0),"0"))))))</f>
        <v>30</v>
      </c>
      <c r="EP79" s="142">
        <v>62</v>
      </c>
      <c r="EQ79" s="135">
        <f>IFERROR(ROUND(EP79/BW79*100,0),0)</f>
        <v>100</v>
      </c>
      <c r="ER79" s="135">
        <f>IF(EQ79=100,10,-50)</f>
        <v>10</v>
      </c>
      <c r="ES79" s="142">
        <v>110</v>
      </c>
      <c r="ET79" s="135">
        <f>IFERROR(ROUND(ES79/BZ79*100,0),0)</f>
        <v>99</v>
      </c>
      <c r="EU79" s="135" t="str">
        <f>IF(AND(ET79&lt;=100,ET79&gt;90),"50",IF(AND(ET79&lt;=90,ET79&gt;80),"45",IF(AND(ET79&lt;=80,ET79&gt;70),"40",IF(AND(ET79&lt;=70,ET79&gt;60),"35",IF(AND(ET79&lt;=60,ET79&gt;50),"30",IF(AND(ET79&lt;=50,ET79&gt;40),"25",IF(AND(ET79&lt;=40,ET79&gt;30),"20",IF(AND(ET79&lt;=30,ET79&gt;20),"15",IF(AND(ET79&lt;=20,ET79&gt;10),"10",IF(AND(ET79&lt;=10,ET79&gt;5),"5",IF(AND(ET79&lt;=5,ET79&gt;0),"1",IF(AND(ET79&lt;=0,ET79&lt;0),"0"))))))))))))</f>
        <v>50</v>
      </c>
      <c r="EV79" s="142">
        <v>172</v>
      </c>
      <c r="EW79" s="135">
        <f>IFERROR(ROUND(EV79/(BW79+BY79)*100,0),0)</f>
        <v>99</v>
      </c>
      <c r="EX79" s="135" t="str">
        <f>IF(AND(EW79&lt;=100,EW79&gt;90),"50",IF(AND(EW79&lt;=90,EW79&gt;80),"45",IF(AND(EW79&lt;=80,EW79&gt;70),"40",IF(AND(EW79&lt;=70,EW79&gt;60),"35",IF(AND(EW79&lt;=60,EW79&gt;50),"30",IF(AND(EW79&lt;=50,EW79&gt;40),"25",IF(AND(EW79&lt;=40,EW79&gt;30),"20",IF(AND(EW79&lt;=30,EW79&gt;20),"15",IF(AND(EW79&lt;=20,EW79&gt;10),"10",IF(AND(EW79&lt;=10,EW79&gt;5),"5",IF(AND(EW79&lt;5,EW79&gt;0),"0")))))))))))</f>
        <v>50</v>
      </c>
      <c r="EY79" s="142">
        <v>21</v>
      </c>
      <c r="EZ79" s="130" t="str">
        <f>IF(AND(EY79&gt;=5,EY79&gt;=5),"30",IF(AND(EY79&lt;=4,EY79&gt;1),"20",IF(AND(EY79&lt;=1,EY79&gt;0),"10",IF(AND(EY79=0,EY79=0),"0"))))</f>
        <v>30</v>
      </c>
      <c r="FA79" s="142">
        <v>72</v>
      </c>
      <c r="FB79" s="130" t="str">
        <f>IF(AND(FA79&lt;=100,FA79&gt;80),"30",IF(AND(FA79&lt;=80,FA79&gt;60),"20",IF(AND(FA79&lt;=60,FA79&gt;40),"15",IF(AND(FA79&lt;=40,FA79&gt;20),"10",IF(AND(FA79&lt;=20,FA79&gt;=0),"0")))))</f>
        <v>20</v>
      </c>
      <c r="FC79" s="142">
        <v>45</v>
      </c>
      <c r="FD79" s="130" t="str">
        <f>IF(AND(FC79&lt;=100,FC79&gt;80),"30",IF(AND(FC79&lt;=80,FC79&gt;60),"20",IF(AND(FC79&lt;=60,FC79&gt;40),"15",IF(AND(FC79&lt;=40,FC79&gt;20),"10",IF(AND(FC79&lt;=20,FC79&gt;5),"5",IF(AND(FC79&lt;=5,FC79&gt;=0),"0"))))))</f>
        <v>15</v>
      </c>
      <c r="FE79" s="130">
        <f>EJ79+EL79+EO79</f>
        <v>90</v>
      </c>
      <c r="FF79" s="130">
        <f>ER79+EU79+EX79+EZ79+FB79+FD79</f>
        <v>175</v>
      </c>
      <c r="FG79" s="130">
        <f>FF79+FE79</f>
        <v>265</v>
      </c>
      <c r="FH79" s="143">
        <f>EF79+FG79</f>
        <v>580</v>
      </c>
      <c r="FI79" s="90"/>
      <c r="FJ79" s="86"/>
    </row>
    <row r="80" spans="1:166" ht="15.6" customHeight="1" x14ac:dyDescent="0.3">
      <c r="A80" s="43">
        <v>77</v>
      </c>
      <c r="B80" s="43" t="s">
        <v>153</v>
      </c>
      <c r="C80" s="87" t="s">
        <v>349</v>
      </c>
      <c r="D80" s="130">
        <v>12</v>
      </c>
      <c r="E80" s="130">
        <v>7</v>
      </c>
      <c r="F80" s="130">
        <v>5</v>
      </c>
      <c r="G80" s="131">
        <v>16</v>
      </c>
      <c r="H80" s="131">
        <v>18</v>
      </c>
      <c r="I80" s="130">
        <v>11</v>
      </c>
      <c r="J80" s="131">
        <v>10</v>
      </c>
      <c r="K80" s="131">
        <v>30</v>
      </c>
      <c r="L80" s="131">
        <v>41</v>
      </c>
      <c r="M80" s="131">
        <v>14</v>
      </c>
      <c r="N80" s="131">
        <v>13</v>
      </c>
      <c r="O80" s="131">
        <v>3</v>
      </c>
      <c r="P80" s="133" t="s">
        <v>350</v>
      </c>
      <c r="Q80" s="133">
        <v>12</v>
      </c>
      <c r="R80" s="133">
        <v>7</v>
      </c>
      <c r="S80" s="133">
        <v>0</v>
      </c>
      <c r="T80" s="133">
        <v>0</v>
      </c>
      <c r="U80" s="133">
        <v>0</v>
      </c>
      <c r="V80" s="133">
        <v>0</v>
      </c>
      <c r="W80" s="133">
        <v>1</v>
      </c>
      <c r="X80" s="144" t="s">
        <v>351</v>
      </c>
      <c r="Y80" s="144">
        <v>12</v>
      </c>
      <c r="Z80" s="144"/>
      <c r="AA80" s="144"/>
      <c r="AB80" s="144">
        <v>7</v>
      </c>
      <c r="AC80" s="144"/>
      <c r="AD80" s="144"/>
      <c r="AE80" s="144"/>
      <c r="AF80" s="144">
        <v>4</v>
      </c>
      <c r="AG80" s="144">
        <v>4</v>
      </c>
      <c r="AH80" s="144"/>
      <c r="AI80" s="144">
        <v>1</v>
      </c>
      <c r="AJ80" s="144">
        <v>1</v>
      </c>
      <c r="AK80" s="144"/>
      <c r="AL80" s="135">
        <v>30</v>
      </c>
      <c r="AM80" s="135">
        <v>7</v>
      </c>
      <c r="AN80" s="135">
        <v>23</v>
      </c>
      <c r="AO80" s="135">
        <f>AP80+AQ80</f>
        <v>56</v>
      </c>
      <c r="AP80" s="135">
        <v>14</v>
      </c>
      <c r="AQ80" s="135">
        <v>42</v>
      </c>
      <c r="AR80" s="135">
        <v>28</v>
      </c>
      <c r="AS80" s="135">
        <v>1</v>
      </c>
      <c r="AT80" s="135">
        <v>27</v>
      </c>
      <c r="AU80" s="136" t="s">
        <v>352</v>
      </c>
      <c r="AV80" s="135">
        <v>18</v>
      </c>
      <c r="AW80" s="135">
        <v>18</v>
      </c>
      <c r="AX80" s="135">
        <v>18</v>
      </c>
      <c r="AY80" s="135">
        <v>20</v>
      </c>
      <c r="AZ80" s="135">
        <v>20</v>
      </c>
      <c r="BA80" s="135">
        <v>20</v>
      </c>
      <c r="BB80" s="135">
        <v>3</v>
      </c>
      <c r="BC80" s="135">
        <v>3</v>
      </c>
      <c r="BD80" s="135">
        <v>3</v>
      </c>
      <c r="BE80" s="135">
        <v>1</v>
      </c>
      <c r="BF80" s="135">
        <v>1</v>
      </c>
      <c r="BG80" s="135">
        <v>1</v>
      </c>
      <c r="BH80" s="135">
        <v>1</v>
      </c>
      <c r="BI80" s="135">
        <v>1</v>
      </c>
      <c r="BJ80" s="135">
        <v>1</v>
      </c>
      <c r="BK80" s="135">
        <v>10</v>
      </c>
      <c r="BL80" s="135">
        <v>10</v>
      </c>
      <c r="BM80" s="135">
        <v>10</v>
      </c>
      <c r="BN80" s="135">
        <v>16</v>
      </c>
      <c r="BO80" s="135">
        <v>16</v>
      </c>
      <c r="BP80" s="135">
        <v>16</v>
      </c>
      <c r="BQ80" s="137">
        <v>9</v>
      </c>
      <c r="BR80" s="137">
        <v>6</v>
      </c>
      <c r="BS80" s="137">
        <v>9</v>
      </c>
      <c r="BT80" s="137" t="s">
        <v>396</v>
      </c>
      <c r="BU80" s="137" t="s">
        <v>396</v>
      </c>
      <c r="BV80" s="137" t="s">
        <v>396</v>
      </c>
      <c r="BW80" s="130">
        <f>Y80</f>
        <v>12</v>
      </c>
      <c r="BX80" s="130">
        <f>AL80</f>
        <v>30</v>
      </c>
      <c r="BY80" s="130">
        <f>BX80</f>
        <v>30</v>
      </c>
      <c r="BZ80" s="130">
        <f>AB80</f>
        <v>7</v>
      </c>
      <c r="CA80" s="130">
        <f>AM80</f>
        <v>7</v>
      </c>
      <c r="CB80" s="130">
        <f>AO80</f>
        <v>56</v>
      </c>
      <c r="CC80" s="130">
        <f>AF80</f>
        <v>4</v>
      </c>
      <c r="CD80" s="130">
        <f>AG80</f>
        <v>4</v>
      </c>
      <c r="CE80" s="130">
        <f>AR80</f>
        <v>28</v>
      </c>
      <c r="CF80" s="130">
        <f>AI80</f>
        <v>1</v>
      </c>
      <c r="CG80" s="130">
        <f>AJ80</f>
        <v>1</v>
      </c>
      <c r="CH80" s="130">
        <f>IFERROR(AV80+AY80+BB80+BE80+BH80+BK80+BN80+BQ80+BT80,0)</f>
        <v>0</v>
      </c>
      <c r="CI80" s="130">
        <f>IFERROR(AW80+AZ80+BC80+BF80+BI80+BL80+BO80+BR80+BU80,0)</f>
        <v>0</v>
      </c>
      <c r="CJ80" s="130">
        <f>IFERROR(AX80+BA80+BD80+BG80+BJ80+BM80+BP80+BS80+BV80,0)</f>
        <v>0</v>
      </c>
      <c r="CK80" s="135">
        <v>8</v>
      </c>
      <c r="CL80" s="135">
        <v>87</v>
      </c>
      <c r="CM80" s="135">
        <v>15</v>
      </c>
      <c r="CN80" s="135">
        <v>88</v>
      </c>
      <c r="CO80" s="135">
        <v>0</v>
      </c>
      <c r="CP80" s="135">
        <v>446</v>
      </c>
      <c r="CQ80" s="135">
        <v>4</v>
      </c>
      <c r="CR80" s="135">
        <v>169</v>
      </c>
      <c r="CS80" s="135">
        <v>276</v>
      </c>
      <c r="CT80" s="135">
        <v>305</v>
      </c>
      <c r="CU80" s="139">
        <v>12</v>
      </c>
      <c r="CV80" s="140">
        <v>31</v>
      </c>
      <c r="CW80" s="135">
        <f>ROUND(IFERROR(D80/BW80,0)*100,0)</f>
        <v>100</v>
      </c>
      <c r="CX80" s="130">
        <f>IF(CW80=100,10,-50)</f>
        <v>10</v>
      </c>
      <c r="CY80" s="135">
        <f>ROUND(IFERROR(E80/BZ80,0)*100,0)</f>
        <v>100</v>
      </c>
      <c r="CZ80" s="130" t="str">
        <f>IF((CY80=100),"30",IF(AND(CY80&lt;=99,CY80&gt;90),"20",IF(AND(CY80&lt;=90,CY80&gt;80),"10","-30")))</f>
        <v>30</v>
      </c>
      <c r="DA80" s="135">
        <f>ROUND(IFERROR(F80/(CD80+CG80),0)*100,0)</f>
        <v>100</v>
      </c>
      <c r="DB80" s="130" t="str">
        <f>IF(AND(DA80&lt;=100,DA80&gt;90),"30",IF(AND(DA80&lt;=90,DA80&gt;80),"20",IF(AND(DA80&lt;=80,DA80&gt;70),"15",IF(AND(DA80&lt;=70,DA80&gt;60),"10",IF(AND(DA80&lt;=60,DA80&gt;50),"5","0")))))</f>
        <v>30</v>
      </c>
      <c r="DC80" s="135">
        <f>ROUND(IFERROR(G80/CJ80,0)*100,0)</f>
        <v>0</v>
      </c>
      <c r="DD80" s="135">
        <f>IF(AND(DC80&lt;=100,DC80&gt;60),"30",IF(AND(DC80&lt;=60,DC80&gt;40),"20",IF(AND(DC80&lt;=40,DC80&gt;30),"15",IF(AND(DC80&lt;=30,DC80&gt;20),"10",IF(AND(DC80&lt;=20,DC80&gt;10),"5",IF(DC80=0,-30,0))))))</f>
        <v>-30</v>
      </c>
      <c r="DE80" s="135">
        <f>ROUND(IFERROR(CK80/CL80*100,0),0)</f>
        <v>9</v>
      </c>
      <c r="DF80" s="130" t="str">
        <f>IF(AND(DE80&lt;=100,DE80&gt;60),"20",IF(AND(DE80&lt;=60,DE80&gt;40),"15",IF(AND(DE80&lt;=40,DE80&gt;20),"10",IF(AND(DE80&lt;=20,DE80&gt;10),"5","0"))))</f>
        <v>0</v>
      </c>
      <c r="DG80" s="135">
        <f>ROUND(IFERROR(CM80/CN80*100,0),0)</f>
        <v>17</v>
      </c>
      <c r="DH80" s="130" t="str">
        <f>IF(AND(DG80&lt;=100,DG80&gt;60),"20",IF(AND(DG80&lt;=60,DG80&gt;40),"15",IF(AND(DG80&lt;=40,DG80&gt;20),"10",IF(AND(DG80&lt;=20,DG80&gt;10),"5","0"))))</f>
        <v>5</v>
      </c>
      <c r="DI80" s="135">
        <f>ROUND(IFERROR(CO80/CP80*100,0),0)</f>
        <v>0</v>
      </c>
      <c r="DJ80" s="130" t="str">
        <f>IF(AND(DI80&lt;=100,DI80&gt;60),"20",IF(AND(DI80&lt;=60,DI80&gt;40),"15",IF(AND(DI80&lt;=40,DI80&gt;20),"10",IF(AND(DI80&lt;=20,DI80&gt;10),"5","0"))))</f>
        <v>0</v>
      </c>
      <c r="DK80" s="135">
        <f>ROUND(IFERROR(CQ80/(CQ80+CR80)*100,0),0)</f>
        <v>2</v>
      </c>
      <c r="DL80" s="130" t="str">
        <f>IF(AND(DK80&lt;=100,DK80&gt;60),"20",IF(AND(DK80&lt;=60,DK80&gt;40),"15",IF(AND(DK80&lt;=40,DK80&gt;20),"10",IF(AND(DK80&lt;=20,DK80&gt;10),"5","0"))))</f>
        <v>0</v>
      </c>
      <c r="DM80" s="135">
        <f>ROUND(IFERROR(I80/(BW80+BY80+CC80+CF80+CI80),0)*100,0)</f>
        <v>23</v>
      </c>
      <c r="DN80" s="130" t="str">
        <f>IF(AND(DM80&lt;=100,DM80&gt;80),"50",IF(AND(DM80&lt;=80,DM80&gt;60),"40",IF(AND(DM80&lt;=60,DM80&gt;40),"30",IF(AND(DM80&lt;=40,DM80&gt;20),"20",IF(AND(DM80&lt;=20,DM80&gt;10),"10",IF(AND(DM80&lt;=10,DM80&gt;=5),"5","0"))))))</f>
        <v>20</v>
      </c>
      <c r="DO80" s="135">
        <f>ROUND(IFERROR(CS80/CT80,0)*100,0)</f>
        <v>90</v>
      </c>
      <c r="DP80" s="130" t="str">
        <f>IF(AND(DO80&lt;=100,DO80&gt;80),"30",IF(AND(DO80&lt;=80,DO80&gt;60),"20",IF(AND(DO80&lt;=60,DO80&gt;50),"15",IF(AND(DO80&lt;=50,DO80&gt;40),"10","0"))))</f>
        <v>30</v>
      </c>
      <c r="DQ80" s="130">
        <f>ROUND(IFERROR(CU80/CV80,0)*100,0)</f>
        <v>39</v>
      </c>
      <c r="DR80" s="130" t="str">
        <f>IF(AND(DQ80&lt;=100,DQ80&gt;80),"30",IF(AND(DQ80&lt;=80,DQ80&gt;60),"20",IF(AND(DQ80&lt;=60,DQ80&gt;40),"15",IF(AND(DQ80&lt;=40,DQ80&gt;20),"10","0"))))</f>
        <v>10</v>
      </c>
      <c r="DS80" s="130">
        <f>CX80+CZ80+DB80+DD80+DF80+DH80+DJ80+DL80+DN80+DP80+DR80</f>
        <v>105</v>
      </c>
      <c r="DT80" s="130">
        <v>316</v>
      </c>
      <c r="DU80" s="130">
        <v>0</v>
      </c>
      <c r="DV80" s="130">
        <v>5098</v>
      </c>
      <c r="DW80" s="130">
        <v>0</v>
      </c>
      <c r="DX80" s="130">
        <v>0</v>
      </c>
      <c r="DY80" s="130">
        <f>ROUND(IFERROR((DT80+DU80+DX80)/(DV80+DT80+DW80),0)*100,0)</f>
        <v>6</v>
      </c>
      <c r="DZ80" s="130" t="str">
        <f>IF(AND(DY80&lt;=100,DY80&gt;90),"50",IF(AND(DY80&lt;=90,DY80&gt;80),"45",IF(AND(DY80&lt;=80,DY80&gt;70),"40",IF(AND(DY80&lt;=70,DY80&gt;60),"35",IF(AND(DY80&lt;=60,DY80&gt;50),"30",IF(AND(DY80&lt;=50,DY80&gt;40),"25",IF(AND(DY80&lt;=40,DY80&gt;30),"20",IF(AND(DY80&lt;=30,DY80&gt;20),"15",IF(AND(DY80&lt;=20,DY80&gt;10),"10",IF(AND(DY80&lt;=10,DY80&gt;5),"5","0"))))))))))</f>
        <v>5</v>
      </c>
      <c r="EA80" s="130">
        <v>100</v>
      </c>
      <c r="EB80" s="130" t="str">
        <f>IF(EA80=100,"20","0")</f>
        <v>20</v>
      </c>
      <c r="EC80" s="130">
        <v>50</v>
      </c>
      <c r="ED80" s="130" t="str">
        <f>IF(AND(EC80&lt;=100,EC80&gt;80),"20",IF(AND(EC80&lt;=80,EC80&gt;60),"15",IF(AND(EC80&lt;=60,EC80&gt;40),"10","0")))</f>
        <v>10</v>
      </c>
      <c r="EE80" s="130">
        <f>DZ80+EB80+ED80</f>
        <v>35</v>
      </c>
      <c r="EF80" s="130">
        <f>EE80+DS80</f>
        <v>140</v>
      </c>
      <c r="EG80" s="142">
        <v>2738</v>
      </c>
      <c r="EH80" s="146">
        <v>40569</v>
      </c>
      <c r="EI80" s="141">
        <f>ROUND(EG80/EH80*100000,0)</f>
        <v>6749</v>
      </c>
      <c r="EJ80" s="141" t="str">
        <f>IF(AND(EI80&gt;=4001,EI80&gt;=4001),"30",IF(AND(EI80&lt;=4000,EI80&gt;=3001),"20",IF(AND(EI80&lt;=3000,EI80&gt;=2001),"10",IF(AND(EI80&lt;=2000,EI80&gt;=1001),"5",IF(AND(EI80&lt;=1000,EI80&gt;=0),"0")))))</f>
        <v>30</v>
      </c>
      <c r="EK80" s="145">
        <v>0</v>
      </c>
      <c r="EL80" s="135" t="str">
        <f>IF(AND(EK80&gt;=5,EK80&gt;=5),"30",IF(AND(EK80&lt;=4,EK80&gt;=3),"20",IF(AND(EK80&lt;=2,EK80&gt;=1),"10",IF(AND(EK80=0,EK80=0),"0"))))</f>
        <v>0</v>
      </c>
      <c r="EM80" s="138">
        <v>3</v>
      </c>
      <c r="EN80" s="135">
        <f>IFERROR(ROUND(EM80/BZ80*100,0),0)</f>
        <v>43</v>
      </c>
      <c r="EO80" s="135" t="str">
        <f>IF(AND(EN80&lt;=100, EN80&gt;80),"30",IF(AND(EN80&lt;=80, EN80&gt;60),"20",IF(AND(EN80&lt;=60, EN80&gt;40),"15",IF(AND(EN80&lt;=40, EN80&gt;20),"10",IF(AND(EN80&lt;=20, EN80&gt;5),"5",IF(AND(EN80&lt;=5, EN80&gt;=0),"0"))))))</f>
        <v>15</v>
      </c>
      <c r="EP80" s="142">
        <v>12</v>
      </c>
      <c r="EQ80" s="135">
        <f>IFERROR(ROUND(EP80/BW80*100,0),0)</f>
        <v>100</v>
      </c>
      <c r="ER80" s="135">
        <f>IF(EQ80=100,10,-50)</f>
        <v>10</v>
      </c>
      <c r="ES80" s="142">
        <v>7</v>
      </c>
      <c r="ET80" s="135">
        <f>IFERROR(ROUND(ES80/BZ80*100,0),0)</f>
        <v>100</v>
      </c>
      <c r="EU80" s="135" t="str">
        <f>IF(AND(ET80&lt;=100,ET80&gt;90),"50",IF(AND(ET80&lt;=90,ET80&gt;80),"45",IF(AND(ET80&lt;=80,ET80&gt;70),"40",IF(AND(ET80&lt;=70,ET80&gt;60),"35",IF(AND(ET80&lt;=60,ET80&gt;50),"30",IF(AND(ET80&lt;=50,ET80&gt;40),"25",IF(AND(ET80&lt;=40,ET80&gt;30),"20",IF(AND(ET80&lt;=30,ET80&gt;20),"15",IF(AND(ET80&lt;=20,ET80&gt;10),"10",IF(AND(ET80&lt;=10,ET80&gt;5),"5",IF(AND(ET80&lt;=5,ET80&gt;0),"1",IF(AND(ET80&lt;=0,ET80&lt;0),"0"))))))))))))</f>
        <v>50</v>
      </c>
      <c r="EV80" s="142">
        <v>4</v>
      </c>
      <c r="EW80" s="135">
        <f>IFERROR(ROUND(EV80/(BW80+BY80)*100,0),0)</f>
        <v>10</v>
      </c>
      <c r="EX80" s="135" t="str">
        <f>IF(AND(EW80&lt;=100,EW80&gt;90),"50",IF(AND(EW80&lt;=90,EW80&gt;80),"45",IF(AND(EW80&lt;=80,EW80&gt;70),"40",IF(AND(EW80&lt;=70,EW80&gt;60),"35",IF(AND(EW80&lt;=60,EW80&gt;50),"30",IF(AND(EW80&lt;=50,EW80&gt;40),"25",IF(AND(EW80&lt;=40,EW80&gt;30),"20",IF(AND(EW80&lt;=30,EW80&gt;20),"15",IF(AND(EW80&lt;=20,EW80&gt;10),"10",IF(AND(EW80&lt;=10,EW80&gt;5),"5",IF(AND(EW80&lt;5,EW80&gt;0),"0")))))))))))</f>
        <v>5</v>
      </c>
      <c r="EY80" s="142">
        <v>0</v>
      </c>
      <c r="EZ80" s="130" t="str">
        <f>IF(AND(EY80&gt;=5,EY80&gt;=5),"30",IF(AND(EY80&lt;=4,EY80&gt;1),"20",IF(AND(EY80&lt;=1,EY80&gt;0),"10",IF(AND(EY80=0,EY80=0),"0"))))</f>
        <v>0</v>
      </c>
      <c r="FA80" s="142">
        <v>0</v>
      </c>
      <c r="FB80" s="130" t="str">
        <f>IF(AND(FA80&lt;=100,FA80&gt;80),"30",IF(AND(FA80&lt;=80,FA80&gt;60),"20",IF(AND(FA80&lt;=60,FA80&gt;40),"15",IF(AND(FA80&lt;=40,FA80&gt;20),"10",IF(AND(FA80&lt;=20,FA80&gt;=0),"0")))))</f>
        <v>0</v>
      </c>
      <c r="FC80" s="142">
        <v>58</v>
      </c>
      <c r="FD80" s="130" t="str">
        <f>IF(AND(FC80&lt;=100,FC80&gt;80),"30",IF(AND(FC80&lt;=80,FC80&gt;60),"20",IF(AND(FC80&lt;=60,FC80&gt;40),"15",IF(AND(FC80&lt;=40,FC80&gt;20),"10",IF(AND(FC80&lt;=20,FC80&gt;5),"5",IF(AND(FC80&lt;=5,FC80&gt;=0),"0"))))))</f>
        <v>15</v>
      </c>
      <c r="FE80" s="130">
        <f>EJ80+EL80+EO80</f>
        <v>45</v>
      </c>
      <c r="FF80" s="130">
        <f>ER80+EU80+EX80+EZ80+FB80+FD80</f>
        <v>80</v>
      </c>
      <c r="FG80" s="130">
        <f>FF80+FE80</f>
        <v>125</v>
      </c>
      <c r="FH80" s="143">
        <f>EF80+FG80</f>
        <v>265</v>
      </c>
      <c r="FI80" s="90"/>
      <c r="FJ80" s="86"/>
    </row>
    <row r="81" spans="1:166" ht="15.6" customHeight="1" x14ac:dyDescent="0.3">
      <c r="A81" s="43">
        <v>78</v>
      </c>
      <c r="B81" s="43" t="s">
        <v>153</v>
      </c>
      <c r="C81" s="87" t="s">
        <v>353</v>
      </c>
      <c r="D81" s="130">
        <v>30</v>
      </c>
      <c r="E81" s="130">
        <v>29</v>
      </c>
      <c r="F81" s="130">
        <v>392</v>
      </c>
      <c r="G81" s="131">
        <v>85</v>
      </c>
      <c r="H81" s="131">
        <v>182</v>
      </c>
      <c r="I81" s="130">
        <v>123</v>
      </c>
      <c r="J81" s="131">
        <v>27</v>
      </c>
      <c r="K81" s="131">
        <v>286</v>
      </c>
      <c r="L81" s="131">
        <v>301</v>
      </c>
      <c r="M81" s="131">
        <v>122</v>
      </c>
      <c r="N81" s="131">
        <v>225</v>
      </c>
      <c r="O81" s="131">
        <v>34</v>
      </c>
      <c r="P81" s="132" t="s">
        <v>270</v>
      </c>
      <c r="Q81" s="133">
        <v>29</v>
      </c>
      <c r="R81" s="133">
        <v>262</v>
      </c>
      <c r="S81" s="133">
        <v>262</v>
      </c>
      <c r="T81" s="133">
        <v>0</v>
      </c>
      <c r="U81" s="133">
        <v>358</v>
      </c>
      <c r="V81" s="133">
        <v>52</v>
      </c>
      <c r="W81" s="133">
        <v>214</v>
      </c>
      <c r="X81" s="144" t="s">
        <v>446</v>
      </c>
      <c r="Y81" s="134"/>
      <c r="Z81" s="134">
        <v>29</v>
      </c>
      <c r="AA81" s="134"/>
      <c r="AB81" s="134"/>
      <c r="AC81" s="134"/>
      <c r="AD81" s="134">
        <v>29</v>
      </c>
      <c r="AE81" s="134">
        <v>416</v>
      </c>
      <c r="AF81" s="134">
        <v>416</v>
      </c>
      <c r="AG81" s="134">
        <v>416</v>
      </c>
      <c r="AH81" s="134">
        <v>53</v>
      </c>
      <c r="AI81" s="134"/>
      <c r="AJ81" s="134"/>
      <c r="AK81" s="134"/>
      <c r="AL81" s="135">
        <v>132</v>
      </c>
      <c r="AM81" s="135">
        <v>29</v>
      </c>
      <c r="AN81" s="135">
        <v>103</v>
      </c>
      <c r="AO81" s="135">
        <f>AP81+AQ81</f>
        <v>594</v>
      </c>
      <c r="AP81" s="135">
        <v>301</v>
      </c>
      <c r="AQ81" s="135">
        <v>293</v>
      </c>
      <c r="AR81" s="135">
        <v>203</v>
      </c>
      <c r="AS81" s="135">
        <v>39</v>
      </c>
      <c r="AT81" s="135">
        <v>164</v>
      </c>
      <c r="AU81" s="136" t="s">
        <v>354</v>
      </c>
      <c r="AV81" s="135">
        <v>73</v>
      </c>
      <c r="AW81" s="135">
        <v>71</v>
      </c>
      <c r="AX81" s="135">
        <v>73</v>
      </c>
      <c r="AY81" s="135">
        <v>7</v>
      </c>
      <c r="AZ81" s="135">
        <v>7</v>
      </c>
      <c r="BA81" s="135">
        <v>7</v>
      </c>
      <c r="BB81" s="135">
        <v>21</v>
      </c>
      <c r="BC81" s="135">
        <v>21</v>
      </c>
      <c r="BD81" s="135">
        <v>21</v>
      </c>
      <c r="BE81" s="135">
        <v>1</v>
      </c>
      <c r="BF81" s="135">
        <v>0</v>
      </c>
      <c r="BG81" s="135">
        <v>1</v>
      </c>
      <c r="BH81" s="135">
        <v>1</v>
      </c>
      <c r="BI81" s="135">
        <v>1</v>
      </c>
      <c r="BJ81" s="135">
        <v>1</v>
      </c>
      <c r="BK81" s="135">
        <v>285</v>
      </c>
      <c r="BL81" s="135">
        <v>285</v>
      </c>
      <c r="BM81" s="135">
        <v>285</v>
      </c>
      <c r="BN81" s="135">
        <v>289</v>
      </c>
      <c r="BO81" s="135">
        <v>67</v>
      </c>
      <c r="BP81" s="135">
        <v>289</v>
      </c>
      <c r="BQ81" s="137">
        <v>5</v>
      </c>
      <c r="BR81" s="137">
        <v>5</v>
      </c>
      <c r="BS81" s="137">
        <v>5</v>
      </c>
      <c r="BT81" s="137">
        <v>33</v>
      </c>
      <c r="BU81" s="137">
        <v>4</v>
      </c>
      <c r="BV81" s="137">
        <v>33</v>
      </c>
      <c r="BW81" s="130">
        <v>30</v>
      </c>
      <c r="BX81" s="130">
        <f>Z81</f>
        <v>29</v>
      </c>
      <c r="BY81" s="130">
        <f>BX81</f>
        <v>29</v>
      </c>
      <c r="BZ81" s="130">
        <f>BX81</f>
        <v>29</v>
      </c>
      <c r="CA81" s="130">
        <f>AD81</f>
        <v>29</v>
      </c>
      <c r="CB81" s="130">
        <f>AE81</f>
        <v>416</v>
      </c>
      <c r="CC81" s="130">
        <f>AF81</f>
        <v>416</v>
      </c>
      <c r="CD81" s="130">
        <f>AG81</f>
        <v>416</v>
      </c>
      <c r="CE81" s="130">
        <f>AH81</f>
        <v>53</v>
      </c>
      <c r="CF81" s="130">
        <f>CE81</f>
        <v>53</v>
      </c>
      <c r="CG81" s="130">
        <f>CE81</f>
        <v>53</v>
      </c>
      <c r="CH81" s="130">
        <f>IFERROR(AV81+AY81+BB81+BE81+BH81+BK81+BN81+BQ81+BT81,0)</f>
        <v>715</v>
      </c>
      <c r="CI81" s="130">
        <f>IFERROR(AW81+AZ81+BC81+BF81+BI81+BL81+BO81+BR81+BU81,0)</f>
        <v>461</v>
      </c>
      <c r="CJ81" s="130">
        <f>IFERROR(AX81+BA81+BD81+BG81+BJ81+BM81+BP81+BS81+BV81,0)</f>
        <v>715</v>
      </c>
      <c r="CK81" s="135">
        <v>27</v>
      </c>
      <c r="CL81" s="135">
        <v>835</v>
      </c>
      <c r="CM81" s="135">
        <v>7</v>
      </c>
      <c r="CN81" s="135">
        <v>836</v>
      </c>
      <c r="CO81" s="135">
        <v>238</v>
      </c>
      <c r="CP81" s="135">
        <v>8748</v>
      </c>
      <c r="CQ81" s="135">
        <v>622</v>
      </c>
      <c r="CR81" s="135">
        <v>1335</v>
      </c>
      <c r="CS81" s="135">
        <v>3962</v>
      </c>
      <c r="CT81" s="135">
        <v>6276</v>
      </c>
      <c r="CU81" s="139">
        <v>372</v>
      </c>
      <c r="CV81" s="140">
        <v>734</v>
      </c>
      <c r="CW81" s="135">
        <f>ROUND(IFERROR(D81/BW81,0)*100,0)</f>
        <v>100</v>
      </c>
      <c r="CX81" s="130">
        <f>IF(CW81=100,10,-50)</f>
        <v>10</v>
      </c>
      <c r="CY81" s="135">
        <f>ROUND(IFERROR(E81/BZ81,0)*100,0)</f>
        <v>100</v>
      </c>
      <c r="CZ81" s="130" t="str">
        <f>IF((CY81=100),"30",IF(AND(CY81&lt;=99,CY81&gt;90),"20",IF(AND(CY81&lt;=90,CY81&gt;80),"10","-30")))</f>
        <v>30</v>
      </c>
      <c r="DA81" s="135">
        <f>ROUND(IFERROR(F81/(CD81+CG81),0)*100,0)</f>
        <v>84</v>
      </c>
      <c r="DB81" s="130" t="str">
        <f>IF(AND(DA81&lt;=100,DA81&gt;90),"30",IF(AND(DA81&lt;=90,DA81&gt;80),"20",IF(AND(DA81&lt;=80,DA81&gt;70),"15",IF(AND(DA81&lt;=70,DA81&gt;60),"10",IF(AND(DA81&lt;=60,DA81&gt;50),"5","0")))))</f>
        <v>20</v>
      </c>
      <c r="DC81" s="135">
        <f>ROUND(IFERROR(G81/CJ81,0)*100,0)</f>
        <v>12</v>
      </c>
      <c r="DD81" s="135" t="str">
        <f>IF(AND(DC81&lt;=100,DC81&gt;60),"30",IF(AND(DC81&lt;=60,DC81&gt;40),"20",IF(AND(DC81&lt;=40,DC81&gt;30),"15",IF(AND(DC81&lt;=30,DC81&gt;20),"10",IF(AND(DC81&lt;=20,DC81&gt;10),"5",IF(DC81=0,-30,0))))))</f>
        <v>5</v>
      </c>
      <c r="DE81" s="135">
        <f>ROUND(IFERROR(CK81/CL81*100,0),0)</f>
        <v>3</v>
      </c>
      <c r="DF81" s="130" t="str">
        <f>IF(AND(DE81&lt;=100,DE81&gt;60),"20",IF(AND(DE81&lt;=60,DE81&gt;40),"15",IF(AND(DE81&lt;=40,DE81&gt;20),"10",IF(AND(DE81&lt;=20,DE81&gt;10),"5","0"))))</f>
        <v>0</v>
      </c>
      <c r="DG81" s="135">
        <f>ROUND(IFERROR(CM81/CN81*100,0),0)</f>
        <v>1</v>
      </c>
      <c r="DH81" s="130" t="str">
        <f>IF(AND(DG81&lt;=100,DG81&gt;60),"20",IF(AND(DG81&lt;=60,DG81&gt;40),"15",IF(AND(DG81&lt;=40,DG81&gt;20),"10",IF(AND(DG81&lt;=20,DG81&gt;10),"5","0"))))</f>
        <v>0</v>
      </c>
      <c r="DI81" s="135">
        <f>ROUND(IFERROR(CO81/CP81*100,0),0)</f>
        <v>3</v>
      </c>
      <c r="DJ81" s="130" t="str">
        <f>IF(AND(DI81&lt;=100,DI81&gt;60),"20",IF(AND(DI81&lt;=60,DI81&gt;40),"15",IF(AND(DI81&lt;=40,DI81&gt;20),"10",IF(AND(DI81&lt;=20,DI81&gt;10),"5","0"))))</f>
        <v>0</v>
      </c>
      <c r="DK81" s="135">
        <f>ROUND(IFERROR(CQ81/(CQ81+CR81)*100,0),0)</f>
        <v>32</v>
      </c>
      <c r="DL81" s="130" t="str">
        <f>IF(AND(DK81&lt;=100,DK81&gt;60),"20",IF(AND(DK81&lt;=60,DK81&gt;40),"15",IF(AND(DK81&lt;=40,DK81&gt;20),"10",IF(AND(DK81&lt;=20,DK81&gt;10),"5","0"))))</f>
        <v>10</v>
      </c>
      <c r="DM81" s="135">
        <f>ROUND(IFERROR(I81/(BW81+BY81+CC81+CF81+CI81),0)*100,0)</f>
        <v>12</v>
      </c>
      <c r="DN81" s="130" t="str">
        <f>IF(AND(DM81&lt;=100,DM81&gt;80),"50",IF(AND(DM81&lt;=80,DM81&gt;60),"40",IF(AND(DM81&lt;=60,DM81&gt;40),"30",IF(AND(DM81&lt;=40,DM81&gt;20),"20",IF(AND(DM81&lt;=20,DM81&gt;10),"10",IF(AND(DM81&lt;=10,DM81&gt;=5),"5","0"))))))</f>
        <v>10</v>
      </c>
      <c r="DO81" s="135">
        <f>ROUND(IFERROR(CS81/CT81,0)*100,0)</f>
        <v>63</v>
      </c>
      <c r="DP81" s="130" t="str">
        <f>IF(AND(DO81&lt;=100,DO81&gt;80),"30",IF(AND(DO81&lt;=80,DO81&gt;60),"20",IF(AND(DO81&lt;=60,DO81&gt;50),"15",IF(AND(DO81&lt;=50,DO81&gt;40),"10","0"))))</f>
        <v>20</v>
      </c>
      <c r="DQ81" s="130">
        <f>ROUND(IFERROR(CU81/CV81,0)*100,0)</f>
        <v>51</v>
      </c>
      <c r="DR81" s="130" t="str">
        <f>IF(AND(DQ81&lt;=100,DQ81&gt;80),"30",IF(AND(DQ81&lt;=80,DQ81&gt;60),"20",IF(AND(DQ81&lt;=60,DQ81&gt;40),"15",IF(AND(DQ81&lt;=40,DQ81&gt;20),"10","0"))))</f>
        <v>15</v>
      </c>
      <c r="DS81" s="130">
        <f>CX81+CZ81+DB81+DD81+DF81+DH81+DJ81+DL81+DN81+DP81+DR81</f>
        <v>120</v>
      </c>
      <c r="DT81" s="130">
        <v>6405</v>
      </c>
      <c r="DU81" s="130">
        <v>0</v>
      </c>
      <c r="DV81" s="130">
        <v>87182</v>
      </c>
      <c r="DW81" s="130">
        <v>0</v>
      </c>
      <c r="DX81" s="130">
        <v>0</v>
      </c>
      <c r="DY81" s="130">
        <f>ROUND(IFERROR((DT81+DU81+DX81)/(DV81+DT81+DW81),0)*100,0)</f>
        <v>7</v>
      </c>
      <c r="DZ81" s="130" t="str">
        <f>IF(AND(DY81&lt;=100,DY81&gt;90),"50",IF(AND(DY81&lt;=90,DY81&gt;80),"45",IF(AND(DY81&lt;=80,DY81&gt;70),"40",IF(AND(DY81&lt;=70,DY81&gt;60),"35",IF(AND(DY81&lt;=60,DY81&gt;50),"30",IF(AND(DY81&lt;=50,DY81&gt;40),"25",IF(AND(DY81&lt;=40,DY81&gt;30),"20",IF(AND(DY81&lt;=30,DY81&gt;20),"15",IF(AND(DY81&lt;=20,DY81&gt;10),"10",IF(AND(DY81&lt;=10,DY81&gt;5),"5","0"))))))))))</f>
        <v>5</v>
      </c>
      <c r="EA81" s="130">
        <v>100</v>
      </c>
      <c r="EB81" s="130" t="str">
        <f>IF(EA81=100,"20","0")</f>
        <v>20</v>
      </c>
      <c r="EC81" s="130">
        <f>ROUND(IFERROR(DX81/DV81,0)*100,0)</f>
        <v>0</v>
      </c>
      <c r="ED81" s="130" t="str">
        <f>IF(AND(EC81&lt;=100,EC81&gt;80),"20",IF(AND(EC81&lt;=80,EC81&gt;60),"15",IF(AND(EC81&lt;=60,EC81&gt;40),"10","0")))</f>
        <v>0</v>
      </c>
      <c r="EE81" s="130">
        <f>DZ81+EB81+ED81</f>
        <v>25</v>
      </c>
      <c r="EF81" s="130">
        <f>EE81+DS81</f>
        <v>145</v>
      </c>
      <c r="EG81" s="142">
        <v>25492</v>
      </c>
      <c r="EH81" s="146">
        <v>648941</v>
      </c>
      <c r="EI81" s="141">
        <f>ROUND(EG81/EH81*100000,0)</f>
        <v>3928</v>
      </c>
      <c r="EJ81" s="141" t="str">
        <f>IF(AND(EI81&gt;=4001,EI81&gt;=4001),"30",IF(AND(EI81&lt;=4000,EI81&gt;=3001),"20",IF(AND(EI81&lt;=3000,EI81&gt;=2001),"10",IF(AND(EI81&lt;=2000,EI81&gt;=1001),"5",IF(AND(EI81&lt;=1000,EI81&gt;=0),"0")))))</f>
        <v>20</v>
      </c>
      <c r="EK81" s="145">
        <v>24</v>
      </c>
      <c r="EL81" s="135" t="str">
        <f>IF(AND(EK81&gt;=5,EK81&gt;=5),"30",IF(AND(EK81&lt;=4,EK81&gt;=3),"20",IF(AND(EK81&lt;=2,EK81&gt;=1),"10",IF(AND(EK81=0,EK81=0),"0"))))</f>
        <v>30</v>
      </c>
      <c r="EM81" s="138">
        <v>18</v>
      </c>
      <c r="EN81" s="135">
        <f>IFERROR(ROUND(EM81/BZ81*100,0),0)</f>
        <v>62</v>
      </c>
      <c r="EO81" s="135" t="str">
        <f>IF(AND(EN81&lt;=100, EN81&gt;80),"30",IF(AND(EN81&lt;=80, EN81&gt;60),"20",IF(AND(EN81&lt;=60, EN81&gt;40),"15",IF(AND(EN81&lt;=40, EN81&gt;20),"10",IF(AND(EN81&lt;=20, EN81&gt;5),"5",IF(AND(EN81&lt;=5, EN81&gt;=0),"0"))))))</f>
        <v>20</v>
      </c>
      <c r="EP81" s="142">
        <v>30</v>
      </c>
      <c r="EQ81" s="135">
        <f>IFERROR(ROUND(EP81/BW81*100,0),0)</f>
        <v>100</v>
      </c>
      <c r="ER81" s="135">
        <f>IF(EQ81=100,10,-50)</f>
        <v>10</v>
      </c>
      <c r="ES81" s="142">
        <v>29</v>
      </c>
      <c r="ET81" s="135">
        <f>IFERROR(ROUND(ES81/BZ81*100,0),0)</f>
        <v>100</v>
      </c>
      <c r="EU81" s="135" t="str">
        <f>IF(AND(ET81&lt;=100,ET81&gt;90),"50",IF(AND(ET81&lt;=90,ET81&gt;80),"45",IF(AND(ET81&lt;=80,ET81&gt;70),"40",IF(AND(ET81&lt;=70,ET81&gt;60),"35",IF(AND(ET81&lt;=60,ET81&gt;50),"30",IF(AND(ET81&lt;=50,ET81&gt;40),"25",IF(AND(ET81&lt;=40,ET81&gt;30),"20",IF(AND(ET81&lt;=30,ET81&gt;20),"15",IF(AND(ET81&lt;=20,ET81&gt;10),"10",IF(AND(ET81&lt;=10,ET81&gt;5),"5",IF(AND(ET81&lt;=5,ET81&gt;0),"1",IF(AND(ET81&lt;=0,ET81&lt;0),"0"))))))))))))</f>
        <v>50</v>
      </c>
      <c r="EV81" s="142">
        <v>55</v>
      </c>
      <c r="EW81" s="135">
        <f>IFERROR(ROUND(EV81/(BW81+BY81)*100,0),0)</f>
        <v>93</v>
      </c>
      <c r="EX81" s="135" t="str">
        <f>IF(AND(EW81&lt;=100,EW81&gt;90),"50",IF(AND(EW81&lt;=90,EW81&gt;80),"45",IF(AND(EW81&lt;=80,EW81&gt;70),"40",IF(AND(EW81&lt;=70,EW81&gt;60),"35",IF(AND(EW81&lt;=60,EW81&gt;50),"30",IF(AND(EW81&lt;=50,EW81&gt;40),"25",IF(AND(EW81&lt;=40,EW81&gt;30),"20",IF(AND(EW81&lt;=30,EW81&gt;20),"15",IF(AND(EW81&lt;=20,EW81&gt;10),"10",IF(AND(EW81&lt;=10,EW81&gt;5),"5",IF(AND(EW81&lt;5,EW81&gt;0),"0")))))))))))</f>
        <v>50</v>
      </c>
      <c r="EY81" s="142">
        <v>0</v>
      </c>
      <c r="EZ81" s="130" t="str">
        <f>IF(AND(EY81&gt;=5,EY81&gt;=5),"30",IF(AND(EY81&lt;=4,EY81&gt;1),"20",IF(AND(EY81&lt;=1,EY81&gt;0),"10",IF(AND(EY81=0,EY81=0),"0"))))</f>
        <v>0</v>
      </c>
      <c r="FA81" s="142">
        <v>0</v>
      </c>
      <c r="FB81" s="130" t="str">
        <f>IF(AND(FA81&lt;=100,FA81&gt;80),"30",IF(AND(FA81&lt;=80,FA81&gt;60),"20",IF(AND(FA81&lt;=60,FA81&gt;40),"15",IF(AND(FA81&lt;=40,FA81&gt;20),"10",IF(AND(FA81&lt;=20,FA81&gt;=0),"0")))))</f>
        <v>0</v>
      </c>
      <c r="FC81" s="142">
        <v>22</v>
      </c>
      <c r="FD81" s="130" t="str">
        <f>IF(AND(FC81&lt;=100,FC81&gt;80),"30",IF(AND(FC81&lt;=80,FC81&gt;60),"20",IF(AND(FC81&lt;=60,FC81&gt;40),"15",IF(AND(FC81&lt;=40,FC81&gt;20),"10",IF(AND(FC81&lt;=20,FC81&gt;5),"5",IF(AND(FC81&lt;=5,FC81&gt;=0),"0"))))))</f>
        <v>10</v>
      </c>
      <c r="FE81" s="130">
        <f>EJ81+EL81+EO81</f>
        <v>70</v>
      </c>
      <c r="FF81" s="130">
        <f>ER81+EU81+EX81+EZ81+FB81+FD81</f>
        <v>120</v>
      </c>
      <c r="FG81" s="130">
        <f>FF81+FE81</f>
        <v>190</v>
      </c>
      <c r="FH81" s="143">
        <f>EF81+FG81</f>
        <v>335</v>
      </c>
      <c r="FI81" s="90"/>
      <c r="FJ81" s="86"/>
    </row>
    <row r="82" spans="1:166" ht="15.6" customHeight="1" x14ac:dyDescent="0.3">
      <c r="A82" s="43">
        <v>79</v>
      </c>
      <c r="B82" s="43" t="s">
        <v>122</v>
      </c>
      <c r="C82" s="87" t="s">
        <v>355</v>
      </c>
      <c r="D82" s="130">
        <v>31</v>
      </c>
      <c r="E82" s="130">
        <v>347</v>
      </c>
      <c r="F82" s="130">
        <v>769</v>
      </c>
      <c r="G82" s="131">
        <v>287</v>
      </c>
      <c r="H82" s="131">
        <v>141</v>
      </c>
      <c r="I82" s="130">
        <v>1293</v>
      </c>
      <c r="J82" s="131">
        <v>31</v>
      </c>
      <c r="K82" s="131">
        <v>348</v>
      </c>
      <c r="L82" s="131">
        <v>542</v>
      </c>
      <c r="M82" s="131">
        <v>265</v>
      </c>
      <c r="N82" s="131">
        <v>205</v>
      </c>
      <c r="O82" s="135">
        <v>49</v>
      </c>
      <c r="P82" s="132" t="s">
        <v>356</v>
      </c>
      <c r="Q82" s="133">
        <v>32</v>
      </c>
      <c r="R82" s="133">
        <v>347</v>
      </c>
      <c r="S82" s="133">
        <v>314</v>
      </c>
      <c r="T82" s="133">
        <v>33</v>
      </c>
      <c r="U82" s="133">
        <v>49</v>
      </c>
      <c r="V82" s="133">
        <v>66</v>
      </c>
      <c r="W82" s="133">
        <v>89</v>
      </c>
      <c r="X82" s="144" t="s">
        <v>475</v>
      </c>
      <c r="Y82" s="134">
        <v>31</v>
      </c>
      <c r="Z82" s="134">
        <v>347</v>
      </c>
      <c r="AA82" s="134"/>
      <c r="AB82" s="134"/>
      <c r="AC82" s="134"/>
      <c r="AD82" s="134"/>
      <c r="AE82" s="134">
        <v>714</v>
      </c>
      <c r="AF82" s="134"/>
      <c r="AG82" s="134"/>
      <c r="AH82" s="134">
        <v>56</v>
      </c>
      <c r="AI82" s="134"/>
      <c r="AJ82" s="134"/>
      <c r="AK82" s="134"/>
      <c r="AL82" s="135">
        <v>347</v>
      </c>
      <c r="AM82" s="135">
        <v>33</v>
      </c>
      <c r="AN82" s="135">
        <v>314</v>
      </c>
      <c r="AO82" s="135">
        <f>AP82+AQ82</f>
        <v>1055</v>
      </c>
      <c r="AP82" s="135">
        <v>542</v>
      </c>
      <c r="AQ82" s="135">
        <v>513</v>
      </c>
      <c r="AR82" s="135">
        <v>203</v>
      </c>
      <c r="AS82" s="135">
        <v>54</v>
      </c>
      <c r="AT82" s="135">
        <v>149</v>
      </c>
      <c r="AU82" s="136" t="s">
        <v>434</v>
      </c>
      <c r="AV82" s="135">
        <v>59</v>
      </c>
      <c r="AW82" s="135">
        <v>59</v>
      </c>
      <c r="AX82" s="135">
        <v>59</v>
      </c>
      <c r="AY82" s="135">
        <v>11</v>
      </c>
      <c r="AZ82" s="135">
        <v>11</v>
      </c>
      <c r="BA82" s="135">
        <v>11</v>
      </c>
      <c r="BB82" s="135">
        <v>51</v>
      </c>
      <c r="BC82" s="135">
        <v>51</v>
      </c>
      <c r="BD82" s="135">
        <v>51</v>
      </c>
      <c r="BE82" s="135">
        <v>1</v>
      </c>
      <c r="BF82" s="135">
        <v>1</v>
      </c>
      <c r="BG82" s="135">
        <v>1</v>
      </c>
      <c r="BH82" s="135">
        <v>1</v>
      </c>
      <c r="BI82" s="135">
        <v>1</v>
      </c>
      <c r="BJ82" s="135">
        <v>1</v>
      </c>
      <c r="BK82" s="135">
        <v>152</v>
      </c>
      <c r="BL82" s="135">
        <v>37</v>
      </c>
      <c r="BM82" s="135">
        <v>152</v>
      </c>
      <c r="BN82" s="135">
        <v>116</v>
      </c>
      <c r="BO82" s="135">
        <v>46</v>
      </c>
      <c r="BP82" s="135">
        <v>116</v>
      </c>
      <c r="BQ82" s="142">
        <v>2</v>
      </c>
      <c r="BR82" s="145">
        <v>2</v>
      </c>
      <c r="BS82" s="145">
        <v>2</v>
      </c>
      <c r="BT82" s="145">
        <v>3</v>
      </c>
      <c r="BU82" s="145">
        <v>3</v>
      </c>
      <c r="BV82" s="145">
        <v>3</v>
      </c>
      <c r="BW82" s="130">
        <f>Y82</f>
        <v>31</v>
      </c>
      <c r="BX82" s="130">
        <f>Z82</f>
        <v>347</v>
      </c>
      <c r="BY82" s="130">
        <f>BX82</f>
        <v>347</v>
      </c>
      <c r="BZ82" s="130">
        <f>BX82</f>
        <v>347</v>
      </c>
      <c r="CA82" s="130">
        <f>AM82</f>
        <v>33</v>
      </c>
      <c r="CB82" s="130">
        <f>AE82</f>
        <v>714</v>
      </c>
      <c r="CC82" s="130">
        <f>CB82</f>
        <v>714</v>
      </c>
      <c r="CD82" s="130">
        <f>CB82</f>
        <v>714</v>
      </c>
      <c r="CE82" s="130">
        <f>AH82</f>
        <v>56</v>
      </c>
      <c r="CF82" s="130">
        <f>CE82</f>
        <v>56</v>
      </c>
      <c r="CG82" s="130">
        <f>CE82</f>
        <v>56</v>
      </c>
      <c r="CH82" s="130">
        <f>IFERROR(AV82+AY82+BB82+BE82+BH82+BK82+BN82+BQ82+BT82,0)</f>
        <v>396</v>
      </c>
      <c r="CI82" s="130">
        <f>IFERROR(AW82+AZ82+BC82+BF82+BI82+BL82+BO82+BR82+BU82,0)</f>
        <v>211</v>
      </c>
      <c r="CJ82" s="130">
        <f>IFERROR(AX82+BA82+BD82+BG82+BJ82+BM82+BP82+BS82+BV82,0)</f>
        <v>396</v>
      </c>
      <c r="CK82" s="135">
        <v>0</v>
      </c>
      <c r="CL82" s="135">
        <v>1499</v>
      </c>
      <c r="CM82" s="135">
        <v>0</v>
      </c>
      <c r="CN82" s="135">
        <v>1500</v>
      </c>
      <c r="CO82" s="135">
        <v>38</v>
      </c>
      <c r="CP82" s="135">
        <v>19275</v>
      </c>
      <c r="CQ82" s="135">
        <v>3805</v>
      </c>
      <c r="CR82" s="135">
        <v>2267</v>
      </c>
      <c r="CS82" s="135">
        <v>13058</v>
      </c>
      <c r="CT82" s="135">
        <v>14238</v>
      </c>
      <c r="CU82" s="139">
        <v>1195</v>
      </c>
      <c r="CV82" s="140">
        <v>2328</v>
      </c>
      <c r="CW82" s="135">
        <f>ROUND(IFERROR(D82/BW82,0)*100,0)</f>
        <v>100</v>
      </c>
      <c r="CX82" s="130">
        <f>IF(CW82=100,10,-50)</f>
        <v>10</v>
      </c>
      <c r="CY82" s="135">
        <f>ROUND(IFERROR(E82/BZ82,0)*100,0)</f>
        <v>100</v>
      </c>
      <c r="CZ82" s="130" t="str">
        <f>IF((CY82=100),"30",IF(AND(CY82&lt;=99,CY82&gt;90),"20",IF(AND(CY82&lt;=90,CY82&gt;80),"10","-30")))</f>
        <v>30</v>
      </c>
      <c r="DA82" s="135">
        <f>ROUND(IFERROR(F82/(CD82+CG82),0)*100,0)</f>
        <v>100</v>
      </c>
      <c r="DB82" s="130" t="str">
        <f>IF(AND(DA82&lt;=100,DA82&gt;90),"30",IF(AND(DA82&lt;=90,DA82&gt;80),"20",IF(AND(DA82&lt;=80,DA82&gt;70),"15",IF(AND(DA82&lt;=70,DA82&gt;60),"10",IF(AND(DA82&lt;=60,DA82&gt;50),"5","0")))))</f>
        <v>30</v>
      </c>
      <c r="DC82" s="135">
        <f>ROUND(IFERROR(G82/CJ82,0)*100,0)</f>
        <v>72</v>
      </c>
      <c r="DD82" s="135" t="str">
        <f>IF(AND(DC82&lt;=100,DC82&gt;60),"30",IF(AND(DC82&lt;=60,DC82&gt;40),"20",IF(AND(DC82&lt;=40,DC82&gt;30),"15",IF(AND(DC82&lt;=30,DC82&gt;20),"10",IF(AND(DC82&lt;=20,DC82&gt;10),"5",IF(DC82=0,-30,0))))))</f>
        <v>30</v>
      </c>
      <c r="DE82" s="135">
        <v>40</v>
      </c>
      <c r="DF82" s="130" t="str">
        <f>IF(AND(DE82&lt;=100,DE82&gt;60),"20",IF(AND(DE82&lt;=60,DE82&gt;40),"15",IF(AND(DE82&lt;=40,DE82&gt;20),"10",IF(AND(DE82&lt;=20,DE82&gt;10),"5","0"))))</f>
        <v>10</v>
      </c>
      <c r="DG82" s="135">
        <v>40</v>
      </c>
      <c r="DH82" s="130" t="str">
        <f>IF(AND(DG82&lt;=100,DG82&gt;60),"20",IF(AND(DG82&lt;=60,DG82&gt;40),"15",IF(AND(DG82&lt;=40,DG82&gt;20),"10",IF(AND(DG82&lt;=20,DG82&gt;10),"5","0"))))</f>
        <v>10</v>
      </c>
      <c r="DI82" s="135">
        <v>40</v>
      </c>
      <c r="DJ82" s="130" t="str">
        <f>IF(AND(DI82&lt;=100,DI82&gt;60),"20",IF(AND(DI82&lt;=60,DI82&gt;40),"15",IF(AND(DI82&lt;=40,DI82&gt;20),"10",IF(AND(DI82&lt;=20,DI82&gt;10),"5","0"))))</f>
        <v>10</v>
      </c>
      <c r="DK82" s="135">
        <f>ROUND(IFERROR(CQ82/(CQ82+CR82)*100,0),0)</f>
        <v>63</v>
      </c>
      <c r="DL82" s="130" t="str">
        <f>IF(AND(DK82&lt;=100,DK82&gt;60),"20",IF(AND(DK82&lt;=60,DK82&gt;40),"15",IF(AND(DK82&lt;=40,DK82&gt;20),"10",IF(AND(DK82&lt;=20,DK82&gt;10),"5","0"))))</f>
        <v>20</v>
      </c>
      <c r="DM82" s="135">
        <f>ROUND(IFERROR(I82/(BW82+BY82+CC82+CF82+CI82),0)*100,0)</f>
        <v>95</v>
      </c>
      <c r="DN82" s="130" t="str">
        <f>IF(AND(DM82&lt;=100,DM82&gt;80),"50",IF(AND(DM82&lt;=80,DM82&gt;60),"40",IF(AND(DM82&lt;=60,DM82&gt;40),"30",IF(AND(DM82&lt;=40,DM82&gt;20),"20",IF(AND(DM82&lt;=20,DM82&gt;10),"10",IF(AND(DM82&lt;=10,DM82&gt;=5),"5","0"))))))</f>
        <v>50</v>
      </c>
      <c r="DO82" s="135">
        <f>ROUND(IFERROR(CS82/CT82,0)*100,0)</f>
        <v>92</v>
      </c>
      <c r="DP82" s="130" t="str">
        <f>IF(AND(DO82&lt;=100,DO82&gt;80),"30",IF(AND(DO82&lt;=80,DO82&gt;60),"20",IF(AND(DO82&lt;=60,DO82&gt;50),"15",IF(AND(DO82&lt;=50,DO82&gt;40),"10","0"))))</f>
        <v>30</v>
      </c>
      <c r="DQ82" s="130">
        <f>ROUND(IFERROR(CU82/CV82,0)*100,0)</f>
        <v>51</v>
      </c>
      <c r="DR82" s="130" t="str">
        <f>IF(AND(DQ82&lt;=100,DQ82&gt;80),"30",IF(AND(DQ82&lt;=80,DQ82&gt;60),"20",IF(AND(DQ82&lt;=60,DQ82&gt;40),"15",IF(AND(DQ82&lt;=40,DQ82&gt;20),"10","0"))))</f>
        <v>15</v>
      </c>
      <c r="DS82" s="130">
        <f>CX82+CZ82+DB82+DD82+DF82+DH82+DJ82+DL82+DN82+DP82+DR82</f>
        <v>245</v>
      </c>
      <c r="DT82" s="130">
        <v>14928</v>
      </c>
      <c r="DU82" s="130">
        <v>4628</v>
      </c>
      <c r="DV82" s="130">
        <v>134176</v>
      </c>
      <c r="DW82" s="130">
        <v>4628</v>
      </c>
      <c r="DX82" s="130">
        <v>1</v>
      </c>
      <c r="DY82" s="130">
        <f>ROUND(IFERROR((DT82+DU82+DX82)/(DV82+DT82+DW82),0)*100,0)</f>
        <v>13</v>
      </c>
      <c r="DZ82" s="130" t="str">
        <f>IF(AND(DY82&lt;=100,DY82&gt;90),"50",IF(AND(DY82&lt;=90,DY82&gt;80),"45",IF(AND(DY82&lt;=80,DY82&gt;70),"40",IF(AND(DY82&lt;=70,DY82&gt;60),"35",IF(AND(DY82&lt;=60,DY82&gt;50),"30",IF(AND(DY82&lt;=50,DY82&gt;40),"25",IF(AND(DY82&lt;=40,DY82&gt;30),"20",IF(AND(DY82&lt;=30,DY82&gt;20),"15",IF(AND(DY82&lt;=20,DY82&gt;10),"10",IF(AND(DY82&lt;=10,DY82&gt;5),"5","0"))))))))))</f>
        <v>10</v>
      </c>
      <c r="EA82" s="130">
        <f>ROUND(IFERROR(DU82/DW82,0)*100,0)</f>
        <v>100</v>
      </c>
      <c r="EB82" s="130" t="str">
        <f>IF(EA82=100,"20","0")</f>
        <v>20</v>
      </c>
      <c r="EC82" s="130">
        <f>ROUND(IFERROR(DX82/DV82,0)*100,0)</f>
        <v>0</v>
      </c>
      <c r="ED82" s="130" t="str">
        <f>IF(AND(EC82&lt;=100,EC82&gt;80),"20",IF(AND(EC82&lt;=80,EC82&gt;60),"15",IF(AND(EC82&lt;=60,EC82&gt;40),"10","0")))</f>
        <v>0</v>
      </c>
      <c r="EE82" s="130">
        <f>DZ82+EB82+ED82</f>
        <v>30</v>
      </c>
      <c r="EF82" s="130">
        <f>EE82+DS82</f>
        <v>275</v>
      </c>
      <c r="EG82" s="142">
        <v>49975</v>
      </c>
      <c r="EH82" s="146">
        <v>938102</v>
      </c>
      <c r="EI82" s="141">
        <f>ROUND(EG82/EH82*100000,0)</f>
        <v>5327</v>
      </c>
      <c r="EJ82" s="141" t="str">
        <f>IF(AND(EI82&gt;=4001,EI82&gt;=4001),"30",IF(AND(EI82&lt;=4000,EI82&gt;=3001),"20",IF(AND(EI82&lt;=3000,EI82&gt;=2001),"10",IF(AND(EI82&lt;=2000,EI82&gt;=1001),"5",IF(AND(EI82&lt;=1000,EI82&gt;=0),"0")))))</f>
        <v>30</v>
      </c>
      <c r="EK82" s="145">
        <v>42</v>
      </c>
      <c r="EL82" s="135" t="str">
        <f>IF(AND(EK82&gt;=5,EK82&gt;=5),"30",IF(AND(EK82&lt;=4,EK82&gt;=3),"20",IF(AND(EK82&lt;=2,EK82&gt;=1),"10",IF(AND(EK82=0,EK82=0),"0"))))</f>
        <v>30</v>
      </c>
      <c r="EM82" s="138">
        <v>129</v>
      </c>
      <c r="EN82" s="135">
        <f>IFERROR(ROUND(EM82/BZ82*100,0),0)</f>
        <v>37</v>
      </c>
      <c r="EO82" s="135" t="str">
        <f>IF(AND(EN82&lt;=100, EN82&gt;80),"30",IF(AND(EN82&lt;=80, EN82&gt;60),"20",IF(AND(EN82&lt;=60, EN82&gt;40),"15",IF(AND(EN82&lt;=40, EN82&gt;20),"10",IF(AND(EN82&lt;=20, EN82&gt;5),"5",IF(AND(EN82&lt;=5, EN82&gt;=0),"0"))))))</f>
        <v>10</v>
      </c>
      <c r="EP82" s="142">
        <v>31</v>
      </c>
      <c r="EQ82" s="135">
        <f>IFERROR(ROUND(EP82/BW82*100,0),0)</f>
        <v>100</v>
      </c>
      <c r="ER82" s="135">
        <f>IF(EQ82=100,10,-50)</f>
        <v>10</v>
      </c>
      <c r="ES82" s="142">
        <v>346</v>
      </c>
      <c r="ET82" s="135">
        <f>IFERROR(ROUND(ES82/BZ82*100,0),0)</f>
        <v>100</v>
      </c>
      <c r="EU82" s="135" t="str">
        <f>IF(AND(ET82&lt;=100,ET82&gt;90),"50",IF(AND(ET82&lt;=90,ET82&gt;80),"45",IF(AND(ET82&lt;=80,ET82&gt;70),"40",IF(AND(ET82&lt;=70,ET82&gt;60),"35",IF(AND(ET82&lt;=60,ET82&gt;50),"30",IF(AND(ET82&lt;=50,ET82&gt;40),"25",IF(AND(ET82&lt;=40,ET82&gt;30),"20",IF(AND(ET82&lt;=30,ET82&gt;20),"15",IF(AND(ET82&lt;=20,ET82&gt;10),"10",IF(AND(ET82&lt;=10,ET82&gt;5),"5",IF(AND(ET82&lt;=5,ET82&gt;0),"1",IF(AND(ET82&lt;=0,ET82&lt;0),"0"))))))))))))</f>
        <v>50</v>
      </c>
      <c r="EV82" s="142">
        <v>378</v>
      </c>
      <c r="EW82" s="135">
        <f>IFERROR(ROUND(EV82/(BW82+BY82)*100,0),0)</f>
        <v>100</v>
      </c>
      <c r="EX82" s="135" t="str">
        <f>IF(AND(EW82&lt;=100,EW82&gt;90),"50",IF(AND(EW82&lt;=90,EW82&gt;80),"45",IF(AND(EW82&lt;=80,EW82&gt;70),"40",IF(AND(EW82&lt;=70,EW82&gt;60),"35",IF(AND(EW82&lt;=60,EW82&gt;50),"30",IF(AND(EW82&lt;=50,EW82&gt;40),"25",IF(AND(EW82&lt;=40,EW82&gt;30),"20",IF(AND(EW82&lt;=30,EW82&gt;20),"15",IF(AND(EW82&lt;=20,EW82&gt;10),"10",IF(AND(EW82&lt;=10,EW82&gt;5),"5",IF(AND(EW82&lt;5,EW82&gt;0),"0")))))))))))</f>
        <v>50</v>
      </c>
      <c r="EY82" s="142">
        <v>0</v>
      </c>
      <c r="EZ82" s="130" t="str">
        <f>IF(AND(EY82&gt;=5,EY82&gt;=5),"30",IF(AND(EY82&lt;=4,EY82&gt;1),"20",IF(AND(EY82&lt;=1,EY82&gt;0),"10",IF(AND(EY82=0,EY82=0),"0"))))</f>
        <v>0</v>
      </c>
      <c r="FA82" s="142">
        <v>0</v>
      </c>
      <c r="FB82" s="130" t="str">
        <f>IF(AND(FA82&lt;=100,FA82&gt;80),"30",IF(AND(FA82&lt;=80,FA82&gt;60),"20",IF(AND(FA82&lt;=60,FA82&gt;40),"15",IF(AND(FA82&lt;=40,FA82&gt;20),"10",IF(AND(FA82&lt;=20,FA82&gt;=0),"0")))))</f>
        <v>0</v>
      </c>
      <c r="FC82" s="142">
        <v>18</v>
      </c>
      <c r="FD82" s="130" t="str">
        <f>IF(AND(FC82&lt;=100,FC82&gt;80),"30",IF(AND(FC82&lt;=80,FC82&gt;60),"20",IF(AND(FC82&lt;=60,FC82&gt;40),"15",IF(AND(FC82&lt;=40,FC82&gt;20),"10",IF(AND(FC82&lt;=20,FC82&gt;5),"5",IF(AND(FC82&lt;=5,FC82&gt;=0),"0"))))))</f>
        <v>5</v>
      </c>
      <c r="FE82" s="130">
        <f>EJ82+EL82+EO82</f>
        <v>70</v>
      </c>
      <c r="FF82" s="130">
        <f>ER82+EU82+EX82+EZ82+FB82+FD82</f>
        <v>115</v>
      </c>
      <c r="FG82" s="130">
        <f>FF82+FE82</f>
        <v>185</v>
      </c>
      <c r="FH82" s="143">
        <f>EF82+FG82</f>
        <v>460</v>
      </c>
      <c r="FI82" s="90"/>
      <c r="FJ82" s="86"/>
    </row>
    <row r="83" spans="1:166" ht="15.6" customHeight="1" x14ac:dyDescent="0.3">
      <c r="A83" s="43">
        <v>80</v>
      </c>
      <c r="B83" s="43" t="s">
        <v>148</v>
      </c>
      <c r="C83" s="87" t="s">
        <v>357</v>
      </c>
      <c r="D83" s="130">
        <v>45</v>
      </c>
      <c r="E83" s="130">
        <v>190</v>
      </c>
      <c r="F83" s="130">
        <v>728</v>
      </c>
      <c r="G83" s="131">
        <v>258</v>
      </c>
      <c r="H83" s="131">
        <v>185</v>
      </c>
      <c r="I83" s="130">
        <v>1186</v>
      </c>
      <c r="J83" s="131">
        <v>42</v>
      </c>
      <c r="K83" s="131">
        <v>217</v>
      </c>
      <c r="L83" s="131">
        <v>385</v>
      </c>
      <c r="M83" s="131">
        <v>382</v>
      </c>
      <c r="N83" s="131">
        <v>661</v>
      </c>
      <c r="O83" s="131">
        <v>41</v>
      </c>
      <c r="P83" s="132" t="s">
        <v>358</v>
      </c>
      <c r="Q83" s="133">
        <v>46</v>
      </c>
      <c r="R83" s="133">
        <v>205</v>
      </c>
      <c r="S83" s="133">
        <v>187</v>
      </c>
      <c r="T83" s="133">
        <v>18</v>
      </c>
      <c r="U83" s="133">
        <v>70</v>
      </c>
      <c r="V83" s="133">
        <v>51</v>
      </c>
      <c r="W83" s="133">
        <v>2</v>
      </c>
      <c r="X83" s="144" t="s">
        <v>447</v>
      </c>
      <c r="Y83" s="134">
        <v>45</v>
      </c>
      <c r="Z83" s="134">
        <v>190</v>
      </c>
      <c r="AA83" s="134"/>
      <c r="AB83" s="134"/>
      <c r="AC83" s="134"/>
      <c r="AD83" s="134"/>
      <c r="AE83" s="134">
        <v>684</v>
      </c>
      <c r="AF83" s="134"/>
      <c r="AG83" s="134"/>
      <c r="AH83" s="134">
        <v>55</v>
      </c>
      <c r="AI83" s="134"/>
      <c r="AJ83" s="134"/>
      <c r="AK83" s="134"/>
      <c r="AL83" s="135">
        <v>205</v>
      </c>
      <c r="AM83" s="135">
        <v>18</v>
      </c>
      <c r="AN83" s="135">
        <v>187</v>
      </c>
      <c r="AO83" s="135">
        <f>AP83+AQ83</f>
        <v>750</v>
      </c>
      <c r="AP83" s="135">
        <v>385</v>
      </c>
      <c r="AQ83" s="135">
        <v>365</v>
      </c>
      <c r="AR83" s="135">
        <v>350</v>
      </c>
      <c r="AS83" s="135">
        <v>48</v>
      </c>
      <c r="AT83" s="135">
        <v>302</v>
      </c>
      <c r="AU83" s="136" t="s">
        <v>359</v>
      </c>
      <c r="AV83" s="135">
        <v>144</v>
      </c>
      <c r="AW83" s="135">
        <v>144</v>
      </c>
      <c r="AX83" s="135">
        <v>144</v>
      </c>
      <c r="AY83" s="135">
        <v>252</v>
      </c>
      <c r="AZ83" s="135">
        <v>252</v>
      </c>
      <c r="BA83" s="135">
        <v>252</v>
      </c>
      <c r="BB83" s="135">
        <v>27</v>
      </c>
      <c r="BC83" s="135">
        <v>27</v>
      </c>
      <c r="BD83" s="135">
        <v>27</v>
      </c>
      <c r="BE83" s="135">
        <v>1</v>
      </c>
      <c r="BF83" s="135">
        <v>1</v>
      </c>
      <c r="BG83" s="135">
        <v>1</v>
      </c>
      <c r="BH83" s="135">
        <v>1</v>
      </c>
      <c r="BI83" s="135">
        <v>1</v>
      </c>
      <c r="BJ83" s="135">
        <v>1</v>
      </c>
      <c r="BK83" s="135">
        <v>10</v>
      </c>
      <c r="BL83" s="135">
        <v>10</v>
      </c>
      <c r="BM83" s="135">
        <v>10</v>
      </c>
      <c r="BN83" s="135">
        <v>253</v>
      </c>
      <c r="BO83" s="135">
        <v>253</v>
      </c>
      <c r="BP83" s="135">
        <v>253</v>
      </c>
      <c r="BQ83" s="142">
        <v>1</v>
      </c>
      <c r="BR83" s="145">
        <v>1</v>
      </c>
      <c r="BS83" s="145">
        <v>1</v>
      </c>
      <c r="BT83" s="145">
        <v>1</v>
      </c>
      <c r="BU83" s="145">
        <v>1</v>
      </c>
      <c r="BV83" s="145">
        <v>1</v>
      </c>
      <c r="BW83" s="130">
        <f>Y83</f>
        <v>45</v>
      </c>
      <c r="BX83" s="130">
        <f>Z83</f>
        <v>190</v>
      </c>
      <c r="BY83" s="130">
        <f>BX83</f>
        <v>190</v>
      </c>
      <c r="BZ83" s="130">
        <f>BX83</f>
        <v>190</v>
      </c>
      <c r="CA83" s="130">
        <f>AM83</f>
        <v>18</v>
      </c>
      <c r="CB83" s="130">
        <f>AE83</f>
        <v>684</v>
      </c>
      <c r="CC83" s="130">
        <f>CB83</f>
        <v>684</v>
      </c>
      <c r="CD83" s="130">
        <f>CB83</f>
        <v>684</v>
      </c>
      <c r="CE83" s="130">
        <f>AH83</f>
        <v>55</v>
      </c>
      <c r="CF83" s="130">
        <f>CE83</f>
        <v>55</v>
      </c>
      <c r="CG83" s="130">
        <f>CE83</f>
        <v>55</v>
      </c>
      <c r="CH83" s="130">
        <f>IFERROR(AV83+AY83+BB83+BE83+BH83+BK83+BN83+BQ83+BT83,0)</f>
        <v>690</v>
      </c>
      <c r="CI83" s="130">
        <f>IFERROR(AW83+AZ83+BC83+BF83+BI83+BL83+BO83+BR83+BU83,0)</f>
        <v>690</v>
      </c>
      <c r="CJ83" s="130">
        <f>IFERROR(AX83+BA83+BD83+BG83+BJ83+BM83+BP83+BS83+BV83,0)</f>
        <v>690</v>
      </c>
      <c r="CK83" s="135">
        <v>899</v>
      </c>
      <c r="CL83" s="135">
        <v>1288</v>
      </c>
      <c r="CM83" s="135">
        <v>28</v>
      </c>
      <c r="CN83" s="135">
        <v>1289</v>
      </c>
      <c r="CO83" s="135">
        <v>12081</v>
      </c>
      <c r="CP83" s="135">
        <v>84202</v>
      </c>
      <c r="CQ83" s="135">
        <v>10434</v>
      </c>
      <c r="CR83" s="135">
        <v>25323</v>
      </c>
      <c r="CS83" s="135">
        <v>52026</v>
      </c>
      <c r="CT83" s="135">
        <v>52807</v>
      </c>
      <c r="CU83" s="139">
        <v>4866</v>
      </c>
      <c r="CV83" s="140">
        <v>10342</v>
      </c>
      <c r="CW83" s="135">
        <f>ROUND(IFERROR(D83/BW83,0)*100,0)</f>
        <v>100</v>
      </c>
      <c r="CX83" s="130">
        <f>IF(CW83=100,10,-50)</f>
        <v>10</v>
      </c>
      <c r="CY83" s="135">
        <f>ROUND(IFERROR(E83/BZ83,0)*100,0)</f>
        <v>100</v>
      </c>
      <c r="CZ83" s="130" t="str">
        <f>IF((CY83=100),"30",IF(AND(CY83&lt;=99,CY83&gt;90),"20",IF(AND(CY83&lt;=90,CY83&gt;80),"10","-30")))</f>
        <v>30</v>
      </c>
      <c r="DA83" s="135">
        <f>ROUND(IFERROR(F83/(CD83+CG83),0)*100,0)</f>
        <v>99</v>
      </c>
      <c r="DB83" s="130" t="str">
        <f>IF(AND(DA83&lt;=100,DA83&gt;90),"30",IF(AND(DA83&lt;=90,DA83&gt;80),"20",IF(AND(DA83&lt;=80,DA83&gt;70),"15",IF(AND(DA83&lt;=70,DA83&gt;60),"10",IF(AND(DA83&lt;=60,DA83&gt;50),"5","0")))))</f>
        <v>30</v>
      </c>
      <c r="DC83" s="135">
        <f>ROUND(IFERROR(G83/CJ83,0)*100,0)</f>
        <v>37</v>
      </c>
      <c r="DD83" s="135" t="str">
        <f>IF(AND(DC83&lt;=100,DC83&gt;60),"30",IF(AND(DC83&lt;=60,DC83&gt;40),"20",IF(AND(DC83&lt;=40,DC83&gt;30),"15",IF(AND(DC83&lt;=30,DC83&gt;20),"10",IF(AND(DC83&lt;=20,DC83&gt;10),"5",IF(DC83=0,-30,0))))))</f>
        <v>15</v>
      </c>
      <c r="DE83" s="135">
        <f>ROUND(IFERROR(CK83/CL83*100,0),0)</f>
        <v>70</v>
      </c>
      <c r="DF83" s="130" t="str">
        <f>IF(AND(DE83&lt;=100,DE83&gt;60),"20",IF(AND(DE83&lt;=60,DE83&gt;40),"15",IF(AND(DE83&lt;=40,DE83&gt;20),"10",IF(AND(DE83&lt;=20,DE83&gt;10),"5","0"))))</f>
        <v>20</v>
      </c>
      <c r="DG83" s="135">
        <f>ROUND(IFERROR(CM83/CN83*100,0),0)</f>
        <v>2</v>
      </c>
      <c r="DH83" s="130" t="str">
        <f>IF(AND(DG83&lt;=100,DG83&gt;60),"20",IF(AND(DG83&lt;=60,DG83&gt;40),"15",IF(AND(DG83&lt;=40,DG83&gt;20),"10",IF(AND(DG83&lt;=20,DG83&gt;10),"5","0"))))</f>
        <v>0</v>
      </c>
      <c r="DI83" s="135">
        <f>ROUND(IFERROR(CO83/CP83*100,0),0)</f>
        <v>14</v>
      </c>
      <c r="DJ83" s="130" t="str">
        <f>IF(AND(DI83&lt;=100,DI83&gt;60),"20",IF(AND(DI83&lt;=60,DI83&gt;40),"15",IF(AND(DI83&lt;=40,DI83&gt;20),"10",IF(AND(DI83&lt;=20,DI83&gt;10),"5","0"))))</f>
        <v>5</v>
      </c>
      <c r="DK83" s="135">
        <f>ROUND(IFERROR(CQ83/(CQ83+CR83)*100,0),0)</f>
        <v>29</v>
      </c>
      <c r="DL83" s="130" t="str">
        <f>IF(AND(DK83&lt;=100,DK83&gt;60),"20",IF(AND(DK83&lt;=60,DK83&gt;40),"15",IF(AND(DK83&lt;=40,DK83&gt;20),"10",IF(AND(DK83&lt;=20,DK83&gt;10),"5","0"))))</f>
        <v>10</v>
      </c>
      <c r="DM83" s="135">
        <f>ROUND(IFERROR(I83/(BW83+BY83+CC83+CF83+CI83),0)*100,0)</f>
        <v>71</v>
      </c>
      <c r="DN83" s="130" t="str">
        <f>IF(AND(DM83&lt;=100,DM83&gt;80),"50",IF(AND(DM83&lt;=80,DM83&gt;60),"40",IF(AND(DM83&lt;=60,DM83&gt;40),"30",IF(AND(DM83&lt;=40,DM83&gt;20),"20",IF(AND(DM83&lt;=20,DM83&gt;10),"10",IF(AND(DM83&lt;=10,DM83&gt;=5),"5","0"))))))</f>
        <v>40</v>
      </c>
      <c r="DO83" s="135">
        <f>ROUND(IFERROR(CS83/CT83,0)*100,0)</f>
        <v>99</v>
      </c>
      <c r="DP83" s="130" t="str">
        <f>IF(AND(DO83&lt;=100,DO83&gt;80),"30",IF(AND(DO83&lt;=80,DO83&gt;60),"20",IF(AND(DO83&lt;=60,DO83&gt;50),"15",IF(AND(DO83&lt;=50,DO83&gt;40),"10","0"))))</f>
        <v>30</v>
      </c>
      <c r="DQ83" s="130">
        <f>ROUND(IFERROR(CU83/CV83,0)*100,0)</f>
        <v>47</v>
      </c>
      <c r="DR83" s="130" t="str">
        <f>IF(AND(DQ83&lt;=100,DQ83&gt;80),"30",IF(AND(DQ83&lt;=80,DQ83&gt;60),"20",IF(AND(DQ83&lt;=60,DQ83&gt;40),"15",IF(AND(DQ83&lt;=40,DQ83&gt;20),"10","0"))))</f>
        <v>15</v>
      </c>
      <c r="DS83" s="130">
        <f>CX83+CZ83+DB83+DD83+DF83+DH83+DJ83+DL83+DN83+DP83+DR83</f>
        <v>205</v>
      </c>
      <c r="DT83" s="130">
        <v>54949</v>
      </c>
      <c r="DU83" s="130">
        <v>0</v>
      </c>
      <c r="DV83" s="130">
        <v>100308</v>
      </c>
      <c r="DW83" s="130">
        <v>0</v>
      </c>
      <c r="DX83" s="130">
        <v>14658</v>
      </c>
      <c r="DY83" s="130">
        <f>ROUND(IFERROR((DT83+DU83+DX83)/(DV83+DT83+DW83),0)*100,0)</f>
        <v>45</v>
      </c>
      <c r="DZ83" s="130" t="str">
        <f>IF(AND(DY83&lt;=100,DY83&gt;90),"50",IF(AND(DY83&lt;=90,DY83&gt;80),"45",IF(AND(DY83&lt;=80,DY83&gt;70),"40",IF(AND(DY83&lt;=70,DY83&gt;60),"35",IF(AND(DY83&lt;=60,DY83&gt;50),"30",IF(AND(DY83&lt;=50,DY83&gt;40),"25",IF(AND(DY83&lt;=40,DY83&gt;30),"20",IF(AND(DY83&lt;=30,DY83&gt;20),"15",IF(AND(DY83&lt;=20,DY83&gt;10),"10",IF(AND(DY83&lt;=10,DY83&gt;5),"5","0"))))))))))</f>
        <v>25</v>
      </c>
      <c r="EA83" s="130">
        <v>100</v>
      </c>
      <c r="EB83" s="130" t="str">
        <f>IF(EA83=100,"20","0")</f>
        <v>20</v>
      </c>
      <c r="EC83" s="130">
        <f>ROUND(IFERROR(DX83/DV83,0)*100,0)</f>
        <v>15</v>
      </c>
      <c r="ED83" s="130" t="str">
        <f>IF(AND(EC83&lt;=100,EC83&gt;80),"20",IF(AND(EC83&lt;=80,EC83&gt;60),"15",IF(AND(EC83&lt;=60,EC83&gt;40),"10","0")))</f>
        <v>0</v>
      </c>
      <c r="EE83" s="130">
        <f>DZ83+EB83+ED83</f>
        <v>45</v>
      </c>
      <c r="EF83" s="130">
        <f>EE83+DS83</f>
        <v>250</v>
      </c>
      <c r="EG83" s="142">
        <v>50639</v>
      </c>
      <c r="EH83" s="146">
        <v>1618293</v>
      </c>
      <c r="EI83" s="141">
        <f>ROUND(EG83/EH83*100000,0)</f>
        <v>3129</v>
      </c>
      <c r="EJ83" s="141" t="str">
        <f>IF(AND(EI83&gt;=4001,EI83&gt;=4001),"30",IF(AND(EI83&lt;=4000,EI83&gt;=3001),"20",IF(AND(EI83&lt;=3000,EI83&gt;=2001),"10",IF(AND(EI83&lt;=2000,EI83&gt;=1001),"5",IF(AND(EI83&lt;=1000,EI83&gt;=0),"0")))))</f>
        <v>20</v>
      </c>
      <c r="EK83" s="145">
        <v>81</v>
      </c>
      <c r="EL83" s="135" t="str">
        <f>IF(AND(EK83&gt;=5,EK83&gt;=5),"30",IF(AND(EK83&lt;=4,EK83&gt;=3),"20",IF(AND(EK83&lt;=2,EK83&gt;=1),"10",IF(AND(EK83=0,EK83=0),"0"))))</f>
        <v>30</v>
      </c>
      <c r="EM83" s="138">
        <v>48</v>
      </c>
      <c r="EN83" s="135">
        <f>IFERROR(ROUND(EM83/BZ83*100,0),0)</f>
        <v>25</v>
      </c>
      <c r="EO83" s="135" t="str">
        <f>IF(AND(EN83&lt;=100, EN83&gt;80),"30",IF(AND(EN83&lt;=80, EN83&gt;60),"20",IF(AND(EN83&lt;=60, EN83&gt;40),"15",IF(AND(EN83&lt;=40, EN83&gt;20),"10",IF(AND(EN83&lt;=20, EN83&gt;5),"5",IF(AND(EN83&lt;=5, EN83&gt;=0),"0"))))))</f>
        <v>10</v>
      </c>
      <c r="EP83" s="142">
        <v>45</v>
      </c>
      <c r="EQ83" s="135">
        <f>IFERROR(ROUND(EP83/BW83*100,0),0)</f>
        <v>100</v>
      </c>
      <c r="ER83" s="135">
        <f>IF(EQ83=100,10,-50)</f>
        <v>10</v>
      </c>
      <c r="ES83" s="142">
        <v>171</v>
      </c>
      <c r="ET83" s="135">
        <f>IFERROR(ROUND(ES83/BZ83*100,0),0)</f>
        <v>90</v>
      </c>
      <c r="EU83" s="135" t="str">
        <f>IF(AND(ET83&lt;=100,ET83&gt;90),"50",IF(AND(ET83&lt;=90,ET83&gt;80),"45",IF(AND(ET83&lt;=80,ET83&gt;70),"40",IF(AND(ET83&lt;=70,ET83&gt;60),"35",IF(AND(ET83&lt;=60,ET83&gt;50),"30",IF(AND(ET83&lt;=50,ET83&gt;40),"25",IF(AND(ET83&lt;=40,ET83&gt;30),"20",IF(AND(ET83&lt;=30,ET83&gt;20),"15",IF(AND(ET83&lt;=20,ET83&gt;10),"10",IF(AND(ET83&lt;=10,ET83&gt;5),"5",IF(AND(ET83&lt;=5,ET83&gt;0),"1",IF(AND(ET83&lt;=0,ET83&lt;0),"0"))))))))))))</f>
        <v>45</v>
      </c>
      <c r="EV83" s="142">
        <v>229</v>
      </c>
      <c r="EW83" s="135">
        <f>IFERROR(ROUND(EV83/(BW83+BY83)*100,0),0)</f>
        <v>97</v>
      </c>
      <c r="EX83" s="135" t="str">
        <f>IF(AND(EW83&lt;=100,EW83&gt;90),"50",IF(AND(EW83&lt;=90,EW83&gt;80),"45",IF(AND(EW83&lt;=80,EW83&gt;70),"40",IF(AND(EW83&lt;=70,EW83&gt;60),"35",IF(AND(EW83&lt;=60,EW83&gt;50),"30",IF(AND(EW83&lt;=50,EW83&gt;40),"25",IF(AND(EW83&lt;=40,EW83&gt;30),"20",IF(AND(EW83&lt;=30,EW83&gt;20),"15",IF(AND(EW83&lt;=20,EW83&gt;10),"10",IF(AND(EW83&lt;=10,EW83&gt;5),"5",IF(AND(EW83&lt;5,EW83&gt;0),"0")))))))))))</f>
        <v>50</v>
      </c>
      <c r="EY83" s="142">
        <v>2</v>
      </c>
      <c r="EZ83" s="130" t="str">
        <f>IF(AND(EY83&gt;=5,EY83&gt;=5),"30",IF(AND(EY83&lt;=4,EY83&gt;1),"20",IF(AND(EY83&lt;=1,EY83&gt;0),"10",IF(AND(EY83=0,EY83=0),"0"))))</f>
        <v>20</v>
      </c>
      <c r="FA83" s="142">
        <v>0</v>
      </c>
      <c r="FB83" s="130" t="str">
        <f>IF(AND(FA83&lt;=100,FA83&gt;80),"30",IF(AND(FA83&lt;=80,FA83&gt;60),"20",IF(AND(FA83&lt;=60,FA83&gt;40),"15",IF(AND(FA83&lt;=40,FA83&gt;20),"10",IF(AND(FA83&lt;=20,FA83&gt;=0),"0")))))</f>
        <v>0</v>
      </c>
      <c r="FC83" s="142">
        <v>14</v>
      </c>
      <c r="FD83" s="130" t="str">
        <f>IF(AND(FC83&lt;=100,FC83&gt;80),"30",IF(AND(FC83&lt;=80,FC83&gt;60),"20",IF(AND(FC83&lt;=60,FC83&gt;40),"15",IF(AND(FC83&lt;=40,FC83&gt;20),"10",IF(AND(FC83&lt;=20,FC83&gt;5),"5",IF(AND(FC83&lt;=5,FC83&gt;=0),"0"))))))</f>
        <v>5</v>
      </c>
      <c r="FE83" s="130">
        <f>EJ83+EL83+EO83</f>
        <v>60</v>
      </c>
      <c r="FF83" s="130">
        <f>ER83+EU83+EX83+EZ83+FB83+FD83</f>
        <v>130</v>
      </c>
      <c r="FG83" s="130">
        <f>FF83+FE83</f>
        <v>190</v>
      </c>
      <c r="FH83" s="143">
        <f>EF83+FG83</f>
        <v>440</v>
      </c>
      <c r="FI83" s="90"/>
      <c r="FJ83" s="86"/>
    </row>
    <row r="84" spans="1:166" ht="15.6" customHeight="1" x14ac:dyDescent="0.3">
      <c r="A84" s="43">
        <v>81</v>
      </c>
      <c r="B84" s="43" t="s">
        <v>153</v>
      </c>
      <c r="C84" s="87" t="s">
        <v>360</v>
      </c>
      <c r="D84" s="130">
        <v>33</v>
      </c>
      <c r="E84" s="130">
        <v>212</v>
      </c>
      <c r="F84" s="130">
        <v>782</v>
      </c>
      <c r="G84" s="131">
        <v>169</v>
      </c>
      <c r="H84" s="131">
        <v>268</v>
      </c>
      <c r="I84" s="130">
        <v>1168</v>
      </c>
      <c r="J84" s="131">
        <v>33</v>
      </c>
      <c r="K84" s="131">
        <v>232</v>
      </c>
      <c r="L84" s="131">
        <v>392</v>
      </c>
      <c r="M84" s="131">
        <v>387</v>
      </c>
      <c r="N84" s="131">
        <v>475</v>
      </c>
      <c r="O84" s="131">
        <v>50</v>
      </c>
      <c r="P84" s="132" t="s">
        <v>361</v>
      </c>
      <c r="Q84" s="133">
        <v>5</v>
      </c>
      <c r="R84" s="133">
        <v>2</v>
      </c>
      <c r="S84" s="133">
        <v>2</v>
      </c>
      <c r="T84" s="133">
        <v>0</v>
      </c>
      <c r="U84" s="133">
        <v>0</v>
      </c>
      <c r="V84" s="133">
        <v>0</v>
      </c>
      <c r="W84" s="133">
        <v>2</v>
      </c>
      <c r="X84" s="144" t="s">
        <v>362</v>
      </c>
      <c r="Y84" s="134">
        <v>33</v>
      </c>
      <c r="Z84" s="134">
        <v>212</v>
      </c>
      <c r="AA84" s="134"/>
      <c r="AB84" s="134"/>
      <c r="AC84" s="134"/>
      <c r="AD84" s="134"/>
      <c r="AE84" s="134"/>
      <c r="AF84" s="134"/>
      <c r="AG84" s="134"/>
      <c r="AH84" s="134">
        <v>92</v>
      </c>
      <c r="AI84" s="134"/>
      <c r="AJ84" s="134"/>
      <c r="AK84" s="134"/>
      <c r="AL84" s="135">
        <v>232</v>
      </c>
      <c r="AM84" s="135">
        <v>19</v>
      </c>
      <c r="AN84" s="135">
        <v>213</v>
      </c>
      <c r="AO84" s="135">
        <f>AP84+AQ84</f>
        <v>757</v>
      </c>
      <c r="AP84" s="135">
        <v>379</v>
      </c>
      <c r="AQ84" s="135">
        <v>378</v>
      </c>
      <c r="AR84" s="135">
        <v>394</v>
      </c>
      <c r="AS84" s="135">
        <v>67</v>
      </c>
      <c r="AT84" s="135">
        <v>327</v>
      </c>
      <c r="AU84" s="136" t="s">
        <v>435</v>
      </c>
      <c r="AV84" s="135">
        <v>55</v>
      </c>
      <c r="AW84" s="135">
        <v>55</v>
      </c>
      <c r="AX84" s="135">
        <v>54</v>
      </c>
      <c r="AY84" s="135">
        <v>14</v>
      </c>
      <c r="AZ84" s="135">
        <v>14</v>
      </c>
      <c r="BA84" s="135">
        <v>14</v>
      </c>
      <c r="BB84" s="135">
        <v>36</v>
      </c>
      <c r="BC84" s="135">
        <v>36</v>
      </c>
      <c r="BD84" s="135">
        <v>36</v>
      </c>
      <c r="BE84" s="135">
        <v>14</v>
      </c>
      <c r="BF84" s="135">
        <v>14</v>
      </c>
      <c r="BG84" s="135">
        <v>14</v>
      </c>
      <c r="BH84" s="135">
        <v>1</v>
      </c>
      <c r="BI84" s="135">
        <v>1</v>
      </c>
      <c r="BJ84" s="135">
        <v>1</v>
      </c>
      <c r="BK84" s="135">
        <v>235</v>
      </c>
      <c r="BL84" s="135">
        <v>235</v>
      </c>
      <c r="BM84" s="135">
        <v>205</v>
      </c>
      <c r="BN84" s="149">
        <v>68</v>
      </c>
      <c r="BO84" s="150">
        <v>68</v>
      </c>
      <c r="BP84" s="150">
        <v>48</v>
      </c>
      <c r="BQ84" s="142">
        <v>2</v>
      </c>
      <c r="BR84" s="145">
        <v>2</v>
      </c>
      <c r="BS84" s="145">
        <v>2</v>
      </c>
      <c r="BT84" s="145">
        <v>63</v>
      </c>
      <c r="BU84" s="145">
        <v>38</v>
      </c>
      <c r="BV84" s="145">
        <v>60</v>
      </c>
      <c r="BW84" s="130">
        <f>Y84</f>
        <v>33</v>
      </c>
      <c r="BX84" s="130">
        <f>Z84</f>
        <v>212</v>
      </c>
      <c r="BY84" s="130">
        <f>BX84</f>
        <v>212</v>
      </c>
      <c r="BZ84" s="130">
        <f>BX84</f>
        <v>212</v>
      </c>
      <c r="CA84" s="130">
        <f>AM84</f>
        <v>19</v>
      </c>
      <c r="CB84" s="130">
        <f>AO84</f>
        <v>757</v>
      </c>
      <c r="CC84" s="130">
        <f>CB84</f>
        <v>757</v>
      </c>
      <c r="CD84" s="130">
        <f>CB84</f>
        <v>757</v>
      </c>
      <c r="CE84" s="130">
        <f>AH84</f>
        <v>92</v>
      </c>
      <c r="CF84" s="130">
        <f>CE84</f>
        <v>92</v>
      </c>
      <c r="CG84" s="130">
        <f>CE84</f>
        <v>92</v>
      </c>
      <c r="CH84" s="130">
        <f>IFERROR(AV84+AY84+BB84+BE84+BH84+BK84+BN84+BQ84+BT84,0)</f>
        <v>488</v>
      </c>
      <c r="CI84" s="130">
        <f>IFERROR(AW84+AZ84+BC84+BF84+BI84+BL84+BO84+BR84+BU84,0)</f>
        <v>463</v>
      </c>
      <c r="CJ84" s="130">
        <f>IFERROR(AX84+BA84+BD84+BG84+BJ84+BM84+BP84+BS84+BV84,0)</f>
        <v>434</v>
      </c>
      <c r="CK84" s="135">
        <v>5</v>
      </c>
      <c r="CL84" s="135">
        <v>1396</v>
      </c>
      <c r="CM84" s="135">
        <v>75</v>
      </c>
      <c r="CN84" s="135">
        <v>1397</v>
      </c>
      <c r="CO84" s="135">
        <v>205</v>
      </c>
      <c r="CP84" s="135">
        <v>27539</v>
      </c>
      <c r="CQ84" s="135">
        <v>2037</v>
      </c>
      <c r="CR84" s="135">
        <v>7636</v>
      </c>
      <c r="CS84" s="135">
        <v>19519</v>
      </c>
      <c r="CT84" s="135">
        <v>21219</v>
      </c>
      <c r="CU84" s="139">
        <v>1185</v>
      </c>
      <c r="CV84" s="140">
        <v>2688</v>
      </c>
      <c r="CW84" s="135">
        <f>ROUND(IFERROR(D84/BW84,0)*100,0)</f>
        <v>100</v>
      </c>
      <c r="CX84" s="130">
        <f>IF(CW84=100,10,-50)</f>
        <v>10</v>
      </c>
      <c r="CY84" s="135">
        <f>ROUND(IFERROR(E84/BZ84,0)*100,0)</f>
        <v>100</v>
      </c>
      <c r="CZ84" s="130" t="str">
        <f>IF((CY84=100),"30",IF(AND(CY84&lt;=99,CY84&gt;90),"20",IF(AND(CY84&lt;=90,CY84&gt;80),"10","-30")))</f>
        <v>30</v>
      </c>
      <c r="DA84" s="135">
        <f>ROUND(IFERROR(F84/(CD84+CG84),0)*100,0)</f>
        <v>92</v>
      </c>
      <c r="DB84" s="130" t="str">
        <f>IF(AND(DA84&lt;=100,DA84&gt;90),"30",IF(AND(DA84&lt;=90,DA84&gt;80),"20",IF(AND(DA84&lt;=80,DA84&gt;70),"15",IF(AND(DA84&lt;=70,DA84&gt;60),"10",IF(AND(DA84&lt;=60,DA84&gt;50),"5","0")))))</f>
        <v>30</v>
      </c>
      <c r="DC84" s="135">
        <f>ROUND(IFERROR(G84/CJ84,0)*100,0)</f>
        <v>39</v>
      </c>
      <c r="DD84" s="135" t="str">
        <f>IF(AND(DC84&lt;=100,DC84&gt;60),"30",IF(AND(DC84&lt;=60,DC84&gt;40),"20",IF(AND(DC84&lt;=40,DC84&gt;30),"15",IF(AND(DC84&lt;=30,DC84&gt;20),"10",IF(AND(DC84&lt;=20,DC84&gt;10),"5",IF(DC84=0,-30,0))))))</f>
        <v>15</v>
      </c>
      <c r="DE84" s="135">
        <f>ROUND(IFERROR(CK84/CL84*100,0),0)</f>
        <v>0</v>
      </c>
      <c r="DF84" s="130" t="str">
        <f>IF(AND(DE84&lt;=100,DE84&gt;60),"20",IF(AND(DE84&lt;=60,DE84&gt;40),"15",IF(AND(DE84&lt;=40,DE84&gt;20),"10",IF(AND(DE84&lt;=20,DE84&gt;10),"5","0"))))</f>
        <v>0</v>
      </c>
      <c r="DG84" s="135">
        <f>ROUND(IFERROR(CM84/CN84*100,0),0)</f>
        <v>5</v>
      </c>
      <c r="DH84" s="130" t="str">
        <f>IF(AND(DG84&lt;=100,DG84&gt;60),"20",IF(AND(DG84&lt;=60,DG84&gt;40),"15",IF(AND(DG84&lt;=40,DG84&gt;20),"10",IF(AND(DG84&lt;=20,DG84&gt;10),"5","0"))))</f>
        <v>0</v>
      </c>
      <c r="DI84" s="135">
        <f>ROUND(IFERROR(CO84/CP84*100,0),0)</f>
        <v>1</v>
      </c>
      <c r="DJ84" s="130" t="str">
        <f>IF(AND(DI84&lt;=100,DI84&gt;60),"20",IF(AND(DI84&lt;=60,DI84&gt;40),"15",IF(AND(DI84&lt;=40,DI84&gt;20),"10",IF(AND(DI84&lt;=20,DI84&gt;10),"5","0"))))</f>
        <v>0</v>
      </c>
      <c r="DK84" s="135">
        <f>ROUND(IFERROR(CQ84/(CQ84+CR84)*100,0),0)</f>
        <v>21</v>
      </c>
      <c r="DL84" s="130" t="str">
        <f>IF(AND(DK84&lt;=100,DK84&gt;60),"20",IF(AND(DK84&lt;=60,DK84&gt;40),"15",IF(AND(DK84&lt;=40,DK84&gt;20),"10",IF(AND(DK84&lt;=20,DK84&gt;10),"5","0"))))</f>
        <v>10</v>
      </c>
      <c r="DM84" s="135">
        <f>ROUND(IFERROR(I84/(BW84+BY84+CC84+CF84+CI84),0)*100,0)</f>
        <v>75</v>
      </c>
      <c r="DN84" s="130" t="str">
        <f>IF(AND(DM84&lt;=100,DM84&gt;80),"50",IF(AND(DM84&lt;=80,DM84&gt;60),"40",IF(AND(DM84&lt;=60,DM84&gt;40),"30",IF(AND(DM84&lt;=40,DM84&gt;20),"20",IF(AND(DM84&lt;=20,DM84&gt;10),"10",IF(AND(DM84&lt;=10,DM84&gt;=5),"5","0"))))))</f>
        <v>40</v>
      </c>
      <c r="DO84" s="135">
        <f>ROUND(IFERROR(CS84/CT84,0)*100,0)</f>
        <v>92</v>
      </c>
      <c r="DP84" s="130" t="str">
        <f>IF(AND(DO84&lt;=100,DO84&gt;80),"30",IF(AND(DO84&lt;=80,DO84&gt;60),"20",IF(AND(DO84&lt;=60,DO84&gt;50),"15",IF(AND(DO84&lt;=50,DO84&gt;40),"10","0"))))</f>
        <v>30</v>
      </c>
      <c r="DQ84" s="130">
        <f>ROUND(IFERROR(CU84/CV84,0)*100,0)</f>
        <v>44</v>
      </c>
      <c r="DR84" s="130" t="str">
        <f>IF(AND(DQ84&lt;=100,DQ84&gt;80),"30",IF(AND(DQ84&lt;=80,DQ84&gt;60),"20",IF(AND(DQ84&lt;=60,DQ84&gt;40),"15",IF(AND(DQ84&lt;=40,DQ84&gt;20),"10","0"))))</f>
        <v>15</v>
      </c>
      <c r="DS84" s="130">
        <f>CX84+CZ84+DB84+DD84+DF84+DH84+DJ84+DL84+DN84+DP84+DR84</f>
        <v>180</v>
      </c>
      <c r="DT84" s="130">
        <v>22002</v>
      </c>
      <c r="DU84" s="130">
        <v>0</v>
      </c>
      <c r="DV84" s="130">
        <v>225661</v>
      </c>
      <c r="DW84" s="130">
        <v>0</v>
      </c>
      <c r="DX84" s="130">
        <v>0</v>
      </c>
      <c r="DY84" s="130">
        <f>ROUND(IFERROR((DT84+DU84+DX84)/(DV84+DT84+DW84),0)*100,0)</f>
        <v>9</v>
      </c>
      <c r="DZ84" s="130" t="str">
        <f>IF(AND(DY84&lt;=100,DY84&gt;90),"50",IF(AND(DY84&lt;=90,DY84&gt;80),"45",IF(AND(DY84&lt;=80,DY84&gt;70),"40",IF(AND(DY84&lt;=70,DY84&gt;60),"35",IF(AND(DY84&lt;=60,DY84&gt;50),"30",IF(AND(DY84&lt;=50,DY84&gt;40),"25",IF(AND(DY84&lt;=40,DY84&gt;30),"20",IF(AND(DY84&lt;=30,DY84&gt;20),"15",IF(AND(DY84&lt;=20,DY84&gt;10),"10",IF(AND(DY84&lt;=10,DY84&gt;5),"5","0"))))))))))</f>
        <v>5</v>
      </c>
      <c r="EA84" s="130">
        <v>100</v>
      </c>
      <c r="EB84" s="130" t="str">
        <f>IF(EA84=100,"20","0")</f>
        <v>20</v>
      </c>
      <c r="EC84" s="130">
        <f>ROUND(IFERROR(DX84/DV84,0)*100,0)</f>
        <v>0</v>
      </c>
      <c r="ED84" s="130" t="str">
        <f>IF(AND(EC84&lt;=100,EC84&gt;80),"20",IF(AND(EC84&lt;=80,EC84&gt;60),"15",IF(AND(EC84&lt;=60,EC84&gt;40),"10","0")))</f>
        <v>0</v>
      </c>
      <c r="EE84" s="130">
        <f>DZ84+EB84+ED84</f>
        <v>25</v>
      </c>
      <c r="EF84" s="130">
        <f>EE84+DS84</f>
        <v>205</v>
      </c>
      <c r="EG84" s="142">
        <v>48388</v>
      </c>
      <c r="EH84" s="146">
        <v>1075664</v>
      </c>
      <c r="EI84" s="141">
        <f>ROUND(EG84/EH84*100000,0)</f>
        <v>4498</v>
      </c>
      <c r="EJ84" s="141" t="str">
        <f>IF(AND(EI84&gt;=4001,EI84&gt;=4001),"30",IF(AND(EI84&lt;=4000,EI84&gt;=3001),"20",IF(AND(EI84&lt;=3000,EI84&gt;=2001),"10",IF(AND(EI84&lt;=2000,EI84&gt;=1001),"5",IF(AND(EI84&lt;=1000,EI84&gt;=0),"0")))))</f>
        <v>30</v>
      </c>
      <c r="EK84" s="145">
        <v>1</v>
      </c>
      <c r="EL84" s="135" t="str">
        <f>IF(AND(EK84&gt;=5,EK84&gt;=5),"30",IF(AND(EK84&lt;=4,EK84&gt;=3),"20",IF(AND(EK84&lt;=2,EK84&gt;=1),"10",IF(AND(EK84=0,EK84=0),"0"))))</f>
        <v>10</v>
      </c>
      <c r="EM84" s="138">
        <v>5</v>
      </c>
      <c r="EN84" s="135">
        <f>IFERROR(ROUND(EM84/BZ84*100,0),0)</f>
        <v>2</v>
      </c>
      <c r="EO84" s="135" t="str">
        <f>IF(AND(EN84&lt;=100, EN84&gt;80),"30",IF(AND(EN84&lt;=80, EN84&gt;60),"20",IF(AND(EN84&lt;=60, EN84&gt;40),"15",IF(AND(EN84&lt;=40, EN84&gt;20),"10",IF(AND(EN84&lt;=20, EN84&gt;5),"5",IF(AND(EN84&lt;=5, EN84&gt;=0),"0"))))))</f>
        <v>0</v>
      </c>
      <c r="EP84" s="142">
        <v>33</v>
      </c>
      <c r="EQ84" s="135">
        <f>IFERROR(ROUND(EP84/BW84*100,0),0)</f>
        <v>100</v>
      </c>
      <c r="ER84" s="135">
        <f>IF(EQ84=100,10,-50)</f>
        <v>10</v>
      </c>
      <c r="ES84" s="142">
        <v>110</v>
      </c>
      <c r="ET84" s="135">
        <f>IFERROR(ROUND(ES84/BZ84*100,0),0)</f>
        <v>52</v>
      </c>
      <c r="EU84" s="135" t="str">
        <f>IF(AND(ET84&lt;=100,ET84&gt;90),"50",IF(AND(ET84&lt;=90,ET84&gt;80),"45",IF(AND(ET84&lt;=80,ET84&gt;70),"40",IF(AND(ET84&lt;=70,ET84&gt;60),"35",IF(AND(ET84&lt;=60,ET84&gt;50),"30",IF(AND(ET84&lt;=50,ET84&gt;40),"25",IF(AND(ET84&lt;=40,ET84&gt;30),"20",IF(AND(ET84&lt;=30,ET84&gt;20),"15",IF(AND(ET84&lt;=20,ET84&gt;10),"10",IF(AND(ET84&lt;=10,ET84&gt;5),"5",IF(AND(ET84&lt;=5,ET84&gt;0),"1",IF(AND(ET84&lt;=0,ET84&lt;0),"0"))))))))))))</f>
        <v>30</v>
      </c>
      <c r="EV84" s="142">
        <v>164</v>
      </c>
      <c r="EW84" s="135">
        <f>IFERROR(ROUND(EV84/(BW84+BY84)*100,0),0)</f>
        <v>67</v>
      </c>
      <c r="EX84" s="135" t="str">
        <f>IF(AND(EW84&lt;=100,EW84&gt;90),"50",IF(AND(EW84&lt;=90,EW84&gt;80),"45",IF(AND(EW84&lt;=80,EW84&gt;70),"40",IF(AND(EW84&lt;=70,EW84&gt;60),"35",IF(AND(EW84&lt;=60,EW84&gt;50),"30",IF(AND(EW84&lt;=50,EW84&gt;40),"25",IF(AND(EW84&lt;=40,EW84&gt;30),"20",IF(AND(EW84&lt;=30,EW84&gt;20),"15",IF(AND(EW84&lt;=20,EW84&gt;10),"10",IF(AND(EW84&lt;=10,EW84&gt;5),"5",IF(AND(EW84&lt;5,EW84&gt;0),"0")))))))))))</f>
        <v>35</v>
      </c>
      <c r="EY84" s="142">
        <v>0</v>
      </c>
      <c r="EZ84" s="130" t="str">
        <f>IF(AND(EY84&gt;=5,EY84&gt;=5),"30",IF(AND(EY84&lt;=4,EY84&gt;1),"20",IF(AND(EY84&lt;=1,EY84&gt;0),"10",IF(AND(EY84=0,EY84=0),"0"))))</f>
        <v>0</v>
      </c>
      <c r="FA84" s="142">
        <v>0</v>
      </c>
      <c r="FB84" s="130" t="str">
        <f>IF(AND(FA84&lt;=100,FA84&gt;80),"30",IF(AND(FA84&lt;=80,FA84&gt;60),"20",IF(AND(FA84&lt;=60,FA84&gt;40),"15",IF(AND(FA84&lt;=40,FA84&gt;20),"10",IF(AND(FA84&lt;=20,FA84&gt;=0),"0")))))</f>
        <v>0</v>
      </c>
      <c r="FC84" s="142">
        <v>22</v>
      </c>
      <c r="FD84" s="130" t="str">
        <f>IF(AND(FC84&lt;=100,FC84&gt;80),"30",IF(AND(FC84&lt;=80,FC84&gt;60),"20",IF(AND(FC84&lt;=60,FC84&gt;40),"15",IF(AND(FC84&lt;=40,FC84&gt;20),"10",IF(AND(FC84&lt;=20,FC84&gt;5),"5",IF(AND(FC84&lt;=5,FC84&gt;=0),"0"))))))</f>
        <v>10</v>
      </c>
      <c r="FE84" s="130">
        <f>EJ84+EL84+EO84</f>
        <v>40</v>
      </c>
      <c r="FF84" s="130">
        <f>ER84+EU84+EX84+EZ84+FB84+FD84</f>
        <v>85</v>
      </c>
      <c r="FG84" s="130">
        <f>FF84+FE84</f>
        <v>125</v>
      </c>
      <c r="FH84" s="143">
        <f>EF84+FG84</f>
        <v>330</v>
      </c>
      <c r="FI84" s="90"/>
      <c r="FJ84" s="86"/>
    </row>
    <row r="85" spans="1:166" ht="15.6" customHeight="1" x14ac:dyDescent="0.3">
      <c r="A85" s="43">
        <v>82</v>
      </c>
      <c r="B85" s="43" t="s">
        <v>161</v>
      </c>
      <c r="C85" s="87" t="s">
        <v>363</v>
      </c>
      <c r="D85" s="130">
        <v>32</v>
      </c>
      <c r="E85" s="130">
        <v>454</v>
      </c>
      <c r="F85" s="130">
        <v>1791</v>
      </c>
      <c r="G85" s="131">
        <v>694</v>
      </c>
      <c r="H85" s="131">
        <v>321</v>
      </c>
      <c r="I85" s="130">
        <v>2224</v>
      </c>
      <c r="J85" s="131">
        <v>32</v>
      </c>
      <c r="K85" s="131">
        <v>457</v>
      </c>
      <c r="L85" s="131">
        <v>894</v>
      </c>
      <c r="M85" s="131">
        <v>863</v>
      </c>
      <c r="N85" s="131">
        <v>493</v>
      </c>
      <c r="O85" s="131">
        <v>78</v>
      </c>
      <c r="P85" s="132" t="s">
        <v>364</v>
      </c>
      <c r="Q85" s="133">
        <v>35</v>
      </c>
      <c r="R85" s="133">
        <v>454</v>
      </c>
      <c r="S85" s="133">
        <v>412</v>
      </c>
      <c r="T85" s="133">
        <v>42</v>
      </c>
      <c r="U85" s="133">
        <v>106</v>
      </c>
      <c r="V85" s="133">
        <v>0</v>
      </c>
      <c r="W85" s="133">
        <v>226</v>
      </c>
      <c r="X85" s="144" t="s">
        <v>365</v>
      </c>
      <c r="Y85" s="144"/>
      <c r="Z85" s="144">
        <v>454</v>
      </c>
      <c r="AA85" s="144"/>
      <c r="AB85" s="144"/>
      <c r="AC85" s="144"/>
      <c r="AD85" s="144"/>
      <c r="AE85" s="144">
        <v>1653</v>
      </c>
      <c r="AF85" s="144"/>
      <c r="AG85" s="144"/>
      <c r="AH85" s="144">
        <v>138</v>
      </c>
      <c r="AI85" s="144"/>
      <c r="AJ85" s="144"/>
      <c r="AK85" s="144"/>
      <c r="AL85" s="135">
        <v>452</v>
      </c>
      <c r="AM85" s="135">
        <v>42</v>
      </c>
      <c r="AN85" s="135">
        <v>410</v>
      </c>
      <c r="AO85" s="135">
        <f>AP85+AQ85</f>
        <v>1765</v>
      </c>
      <c r="AP85" s="135">
        <v>894</v>
      </c>
      <c r="AQ85" s="135">
        <v>871</v>
      </c>
      <c r="AR85" s="135">
        <v>452</v>
      </c>
      <c r="AS85" s="135">
        <v>87</v>
      </c>
      <c r="AT85" s="135">
        <v>365</v>
      </c>
      <c r="AU85" s="136" t="s">
        <v>366</v>
      </c>
      <c r="AV85" s="135">
        <v>193</v>
      </c>
      <c r="AW85" s="135">
        <v>193</v>
      </c>
      <c r="AX85" s="135">
        <v>193</v>
      </c>
      <c r="AY85" s="135">
        <v>563</v>
      </c>
      <c r="AZ85" s="135">
        <v>325</v>
      </c>
      <c r="BA85" s="135">
        <v>479</v>
      </c>
      <c r="BB85" s="135">
        <v>0</v>
      </c>
      <c r="BC85" s="135">
        <v>0</v>
      </c>
      <c r="BD85" s="135">
        <v>0</v>
      </c>
      <c r="BE85" s="135">
        <v>33</v>
      </c>
      <c r="BF85" s="135">
        <v>33</v>
      </c>
      <c r="BG85" s="135">
        <v>33</v>
      </c>
      <c r="BH85" s="135">
        <v>1</v>
      </c>
      <c r="BI85" s="135">
        <v>1</v>
      </c>
      <c r="BJ85" s="135">
        <v>1</v>
      </c>
      <c r="BK85" s="135">
        <v>252</v>
      </c>
      <c r="BL85" s="135">
        <v>252</v>
      </c>
      <c r="BM85" s="135">
        <v>252</v>
      </c>
      <c r="BN85" s="135">
        <v>164</v>
      </c>
      <c r="BO85" s="135">
        <v>19</v>
      </c>
      <c r="BP85" s="135">
        <v>19</v>
      </c>
      <c r="BQ85" s="142">
        <v>2</v>
      </c>
      <c r="BR85" s="145">
        <v>2</v>
      </c>
      <c r="BS85" s="145">
        <v>2</v>
      </c>
      <c r="BT85" s="145">
        <v>3</v>
      </c>
      <c r="BU85" s="145">
        <v>3</v>
      </c>
      <c r="BV85" s="145">
        <v>3</v>
      </c>
      <c r="BW85" s="130">
        <f>J85</f>
        <v>32</v>
      </c>
      <c r="BX85" s="130">
        <f>Z85</f>
        <v>454</v>
      </c>
      <c r="BY85" s="130">
        <f>BX85</f>
        <v>454</v>
      </c>
      <c r="BZ85" s="130">
        <f>BX85</f>
        <v>454</v>
      </c>
      <c r="CA85" s="130">
        <f>AM85</f>
        <v>42</v>
      </c>
      <c r="CB85" s="130">
        <f>AE85</f>
        <v>1653</v>
      </c>
      <c r="CC85" s="130">
        <f>CB85</f>
        <v>1653</v>
      </c>
      <c r="CD85" s="130">
        <f>CB85</f>
        <v>1653</v>
      </c>
      <c r="CE85" s="130">
        <f>AH85</f>
        <v>138</v>
      </c>
      <c r="CF85" s="130">
        <f>CE85</f>
        <v>138</v>
      </c>
      <c r="CG85" s="130">
        <f>CE85</f>
        <v>138</v>
      </c>
      <c r="CH85" s="130">
        <f>IFERROR(AV85+AY85+BB85+BE85+BH85+BK85+BN85+BQ85+BT85,0)</f>
        <v>1211</v>
      </c>
      <c r="CI85" s="130">
        <f>IFERROR(AW85+AZ85+BC85+BF85+BI85+BL85+BO85+BR85+BU85,0)</f>
        <v>828</v>
      </c>
      <c r="CJ85" s="130">
        <f>IFERROR(AX85+BA85+BD85+BG85+BJ85+BM85+BP85+BS85+BV85,0)</f>
        <v>982</v>
      </c>
      <c r="CK85" s="135">
        <v>936</v>
      </c>
      <c r="CL85" s="135">
        <v>3061</v>
      </c>
      <c r="CM85" s="135">
        <v>472</v>
      </c>
      <c r="CN85" s="135">
        <v>3062</v>
      </c>
      <c r="CO85" s="135">
        <v>721</v>
      </c>
      <c r="CP85" s="135">
        <v>43824</v>
      </c>
      <c r="CQ85" s="135">
        <v>975</v>
      </c>
      <c r="CR85" s="135">
        <v>16570</v>
      </c>
      <c r="CS85" s="135">
        <v>25104</v>
      </c>
      <c r="CT85" s="135">
        <v>27009</v>
      </c>
      <c r="CU85" s="139">
        <v>1697</v>
      </c>
      <c r="CV85" s="140">
        <v>3759</v>
      </c>
      <c r="CW85" s="135">
        <f>ROUND(IFERROR(D85/BW85,0)*100,0)</f>
        <v>100</v>
      </c>
      <c r="CX85" s="130">
        <f>IF(CW85=100,10,-50)</f>
        <v>10</v>
      </c>
      <c r="CY85" s="135">
        <f>ROUND(IFERROR(E85/BZ85,0)*100,0)</f>
        <v>100</v>
      </c>
      <c r="CZ85" s="130" t="str">
        <f>IF((CY85=100),"30",IF(AND(CY85&lt;=99,CY85&gt;90),"20",IF(AND(CY85&lt;=90,CY85&gt;80),"10","-30")))</f>
        <v>30</v>
      </c>
      <c r="DA85" s="135">
        <f>ROUND(IFERROR(F85/(CD85+CG85),0)*100,0)</f>
        <v>100</v>
      </c>
      <c r="DB85" s="130" t="str">
        <f>IF(AND(DA85&lt;=100,DA85&gt;90),"30",IF(AND(DA85&lt;=90,DA85&gt;80),"20",IF(AND(DA85&lt;=80,DA85&gt;70),"15",IF(AND(DA85&lt;=70,DA85&gt;60),"10",IF(AND(DA85&lt;=60,DA85&gt;50),"5","0")))))</f>
        <v>30</v>
      </c>
      <c r="DC85" s="135">
        <f>ROUND(IFERROR(G85/CJ85,0)*100,0)</f>
        <v>71</v>
      </c>
      <c r="DD85" s="135" t="str">
        <f>IF(AND(DC85&lt;=100,DC85&gt;60),"30",IF(AND(DC85&lt;=60,DC85&gt;40),"20",IF(AND(DC85&lt;=40,DC85&gt;30),"15",IF(AND(DC85&lt;=30,DC85&gt;20),"10",IF(AND(DC85&lt;=20,DC85&gt;10),"5",IF(DC85=0,-30,0))))))</f>
        <v>30</v>
      </c>
      <c r="DE85" s="135">
        <f>ROUND(IFERROR(CK85/CL85*100,0),0)</f>
        <v>31</v>
      </c>
      <c r="DF85" s="130" t="str">
        <f>IF(AND(DE85&lt;=100,DE85&gt;60),"20",IF(AND(DE85&lt;=60,DE85&gt;40),"15",IF(AND(DE85&lt;=40,DE85&gt;20),"10",IF(AND(DE85&lt;=20,DE85&gt;10),"5","0"))))</f>
        <v>10</v>
      </c>
      <c r="DG85" s="135">
        <f>ROUND(IFERROR(CM85/CN85*100,0),0)</f>
        <v>15</v>
      </c>
      <c r="DH85" s="130" t="str">
        <f>IF(AND(DG85&lt;=100,DG85&gt;60),"20",IF(AND(DG85&lt;=60,DG85&gt;40),"15",IF(AND(DG85&lt;=40,DG85&gt;20),"10",IF(AND(DG85&lt;=20,DG85&gt;10),"5","0"))))</f>
        <v>5</v>
      </c>
      <c r="DI85" s="135">
        <f>ROUND(IFERROR(CO85/CP85*100,0),0)</f>
        <v>2</v>
      </c>
      <c r="DJ85" s="130" t="str">
        <f>IF(AND(DI85&lt;=100,DI85&gt;60),"20",IF(AND(DI85&lt;=60,DI85&gt;40),"15",IF(AND(DI85&lt;=40,DI85&gt;20),"10",IF(AND(DI85&lt;=20,DI85&gt;10),"5","0"))))</f>
        <v>0</v>
      </c>
      <c r="DK85" s="135">
        <f>ROUND(IFERROR(CQ85/(CQ85+CR85)*100,0),0)</f>
        <v>6</v>
      </c>
      <c r="DL85" s="130" t="str">
        <f>IF(AND(DK85&lt;=100,DK85&gt;60),"20",IF(AND(DK85&lt;=60,DK85&gt;40),"15",IF(AND(DK85&lt;=40,DK85&gt;20),"10",IF(AND(DK85&lt;=20,DK85&gt;10),"5","0"))))</f>
        <v>0</v>
      </c>
      <c r="DM85" s="135">
        <f>ROUND(IFERROR(I85/(BW85+BY85+CC85+CF85+CI85),0)*100,0)</f>
        <v>72</v>
      </c>
      <c r="DN85" s="130" t="str">
        <f>IF(AND(DM85&lt;=100,DM85&gt;80),"50",IF(AND(DM85&lt;=80,DM85&gt;60),"40",IF(AND(DM85&lt;=60,DM85&gt;40),"30",IF(AND(DM85&lt;=40,DM85&gt;20),"20",IF(AND(DM85&lt;=20,DM85&gt;10),"10",IF(AND(DM85&lt;=10,DM85&gt;=5),"5","0"))))))</f>
        <v>40</v>
      </c>
      <c r="DO85" s="135">
        <f>ROUND(IFERROR(CS85/CT85,0)*100,0)</f>
        <v>93</v>
      </c>
      <c r="DP85" s="130" t="str">
        <f>IF(AND(DO85&lt;=100,DO85&gt;80),"30",IF(AND(DO85&lt;=80,DO85&gt;60),"20",IF(AND(DO85&lt;=60,DO85&gt;50),"15",IF(AND(DO85&lt;=50,DO85&gt;40),"10","0"))))</f>
        <v>30</v>
      </c>
      <c r="DQ85" s="130">
        <f>ROUND(IFERROR(CU85/CV85,0)*100,0)</f>
        <v>45</v>
      </c>
      <c r="DR85" s="130" t="str">
        <f>IF(AND(DQ85&lt;=100,DQ85&gt;80),"30",IF(AND(DQ85&lt;=80,DQ85&gt;60),"20",IF(AND(DQ85&lt;=60,DQ85&gt;40),"15",IF(AND(DQ85&lt;=40,DQ85&gt;20),"10","0"))))</f>
        <v>15</v>
      </c>
      <c r="DS85" s="130">
        <f>CX85+CZ85+DB85+DD85+DF85+DH85+DJ85+DL85+DN85+DP85+DR85</f>
        <v>200</v>
      </c>
      <c r="DT85" s="130">
        <v>28470</v>
      </c>
      <c r="DU85" s="130">
        <v>0</v>
      </c>
      <c r="DV85" s="130">
        <v>333579</v>
      </c>
      <c r="DW85" s="130">
        <v>0</v>
      </c>
      <c r="DX85" s="130">
        <v>0</v>
      </c>
      <c r="DY85" s="130">
        <f>ROUND(IFERROR((DT85+DU85+DX85)/(DV85+DT85+DW85),0)*100,0)</f>
        <v>8</v>
      </c>
      <c r="DZ85" s="130" t="str">
        <f>IF(AND(DY85&lt;=100,DY85&gt;90),"50",IF(AND(DY85&lt;=90,DY85&gt;80),"45",IF(AND(DY85&lt;=80,DY85&gt;70),"40",IF(AND(DY85&lt;=70,DY85&gt;60),"35",IF(AND(DY85&lt;=60,DY85&gt;50),"30",IF(AND(DY85&lt;=50,DY85&gt;40),"25",IF(AND(DY85&lt;=40,DY85&gt;30),"20",IF(AND(DY85&lt;=30,DY85&gt;20),"15",IF(AND(DY85&lt;=20,DY85&gt;10),"10",IF(AND(DY85&lt;=10,DY85&gt;5),"5","0"))))))))))</f>
        <v>5</v>
      </c>
      <c r="EA85" s="130">
        <f>ROUND(IFERROR(DU85/DW85,0)*100,0)</f>
        <v>0</v>
      </c>
      <c r="EB85" s="130" t="str">
        <f>IF(EA85=100,"20","0")</f>
        <v>0</v>
      </c>
      <c r="EC85" s="130">
        <f>ROUND(IFERROR(DX85/DV85,0)*100,0)</f>
        <v>0</v>
      </c>
      <c r="ED85" s="130" t="str">
        <f>IF(AND(EC85&lt;=100,EC85&gt;80),"20",IF(AND(EC85&lt;=80,EC85&gt;60),"15",IF(AND(EC85&lt;=60,EC85&gt;40),"10","0")))</f>
        <v>0</v>
      </c>
      <c r="EE85" s="130">
        <f>DZ85+EB85+ED85</f>
        <v>5</v>
      </c>
      <c r="EF85" s="130">
        <f>EE85+DS85</f>
        <v>205</v>
      </c>
      <c r="EG85" s="142">
        <v>86285</v>
      </c>
      <c r="EH85" s="146">
        <v>1921549</v>
      </c>
      <c r="EI85" s="141">
        <f>ROUND(EG85/EH85*100000,0)</f>
        <v>4490</v>
      </c>
      <c r="EJ85" s="141" t="str">
        <f>IF(AND(EI85&gt;=4001,EI85&gt;=4001),"30",IF(AND(EI85&lt;=4000,EI85&gt;=3001),"20",IF(AND(EI85&lt;=3000,EI85&gt;=2001),"10",IF(AND(EI85&lt;=2000,EI85&gt;=1001),"5",IF(AND(EI85&lt;=1000,EI85&gt;=0),"0")))))</f>
        <v>30</v>
      </c>
      <c r="EK85" s="145">
        <v>15</v>
      </c>
      <c r="EL85" s="135" t="str">
        <f>IF(AND(EK85&gt;=5,EK85&gt;=5),"30",IF(AND(EK85&lt;=4,EK85&gt;=3),"20",IF(AND(EK85&lt;=2,EK85&gt;=1),"10",IF(AND(EK85=0,EK85=0),"0"))))</f>
        <v>30</v>
      </c>
      <c r="EM85" s="138">
        <v>49</v>
      </c>
      <c r="EN85" s="135">
        <f>IFERROR(ROUND(EM85/BZ85*100,0),0)</f>
        <v>11</v>
      </c>
      <c r="EO85" s="135" t="str">
        <f>IF(AND(EN85&lt;=100, EN85&gt;80),"30",IF(AND(EN85&lt;=80, EN85&gt;60),"20",IF(AND(EN85&lt;=60, EN85&gt;40),"15",IF(AND(EN85&lt;=40, EN85&gt;20),"10",IF(AND(EN85&lt;=20, EN85&gt;5),"5",IF(AND(EN85&lt;=5, EN85&gt;=0),"0"))))))</f>
        <v>5</v>
      </c>
      <c r="EP85" s="142">
        <v>32</v>
      </c>
      <c r="EQ85" s="135">
        <f>IFERROR(ROUND(EP85/BW85*100,0),0)</f>
        <v>100</v>
      </c>
      <c r="ER85" s="135">
        <f>IF(EQ85=100,10,-50)</f>
        <v>10</v>
      </c>
      <c r="ES85" s="142">
        <v>396</v>
      </c>
      <c r="ET85" s="135">
        <f>IFERROR(ROUND(ES85/BZ85*100,0),0)</f>
        <v>87</v>
      </c>
      <c r="EU85" s="135" t="str">
        <f>IF(AND(ET85&lt;=100,ET85&gt;90),"50",IF(AND(ET85&lt;=90,ET85&gt;80),"45",IF(AND(ET85&lt;=80,ET85&gt;70),"40",IF(AND(ET85&lt;=70,ET85&gt;60),"35",IF(AND(ET85&lt;=60,ET85&gt;50),"30",IF(AND(ET85&lt;=50,ET85&gt;40),"25",IF(AND(ET85&lt;=40,ET85&gt;30),"20",IF(AND(ET85&lt;=30,ET85&gt;20),"15",IF(AND(ET85&lt;=20,ET85&gt;10),"10",IF(AND(ET85&lt;=10,ET85&gt;5),"5",IF(AND(ET85&lt;=5,ET85&gt;0),"1",IF(AND(ET85&lt;=0,ET85&lt;0),"0"))))))))))))</f>
        <v>45</v>
      </c>
      <c r="EV85" s="142">
        <v>436</v>
      </c>
      <c r="EW85" s="135">
        <f>IFERROR(ROUND(EV85/(BW85+BY85)*100,0),0)</f>
        <v>90</v>
      </c>
      <c r="EX85" s="135" t="str">
        <f>IF(AND(EW85&lt;=100,EW85&gt;90),"50",IF(AND(EW85&lt;=90,EW85&gt;80),"45",IF(AND(EW85&lt;=80,EW85&gt;70),"40",IF(AND(EW85&lt;=70,EW85&gt;60),"35",IF(AND(EW85&lt;=60,EW85&gt;50),"30",IF(AND(EW85&lt;=50,EW85&gt;40),"25",IF(AND(EW85&lt;=40,EW85&gt;30),"20",IF(AND(EW85&lt;=30,EW85&gt;20),"15",IF(AND(EW85&lt;=20,EW85&gt;10),"10",IF(AND(EW85&lt;=10,EW85&gt;5),"5",IF(AND(EW85&lt;5,EW85&gt;0),"0")))))))))))</f>
        <v>45</v>
      </c>
      <c r="EY85" s="142">
        <v>1</v>
      </c>
      <c r="EZ85" s="130" t="str">
        <f>IF(AND(EY85&gt;=5,EY85&gt;=5),"30",IF(AND(EY85&lt;=4,EY85&gt;1),"20",IF(AND(EY85&lt;=1,EY85&gt;0),"10",IF(AND(EY85=0,EY85=0),"0"))))</f>
        <v>10</v>
      </c>
      <c r="FA85" s="142">
        <v>0</v>
      </c>
      <c r="FB85" s="130" t="str">
        <f>IF(AND(FA85&lt;=100,FA85&gt;80),"30",IF(AND(FA85&lt;=80,FA85&gt;60),"20",IF(AND(FA85&lt;=60,FA85&gt;40),"15",IF(AND(FA85&lt;=40,FA85&gt;20),"10",IF(AND(FA85&lt;=20,FA85&gt;=0),"0")))))</f>
        <v>0</v>
      </c>
      <c r="FC85" s="142">
        <v>9</v>
      </c>
      <c r="FD85" s="130" t="str">
        <f>IF(AND(FC85&lt;=100,FC85&gt;80),"30",IF(AND(FC85&lt;=80,FC85&gt;60),"20",IF(AND(FC85&lt;=60,FC85&gt;40),"15",IF(AND(FC85&lt;=40,FC85&gt;20),"10",IF(AND(FC85&lt;=20,FC85&gt;5),"5",IF(AND(FC85&lt;=5,FC85&gt;=0),"0"))))))</f>
        <v>5</v>
      </c>
      <c r="FE85" s="130">
        <f>EJ85+EL85+EO85</f>
        <v>65</v>
      </c>
      <c r="FF85" s="130">
        <f>ER85+EU85+EX85+EZ85+FB85+FD85</f>
        <v>115</v>
      </c>
      <c r="FG85" s="130">
        <f>FF85+FE85</f>
        <v>180</v>
      </c>
      <c r="FH85" s="143">
        <f>EF85+FG85</f>
        <v>385</v>
      </c>
      <c r="FI85" s="90"/>
      <c r="FJ85" s="86"/>
    </row>
    <row r="86" spans="1:166" ht="15.6" customHeight="1" x14ac:dyDescent="0.3">
      <c r="A86" s="45">
        <v>83</v>
      </c>
      <c r="B86" s="45" t="s">
        <v>122</v>
      </c>
      <c r="C86" s="88" t="s">
        <v>367</v>
      </c>
      <c r="D86" s="130">
        <v>27</v>
      </c>
      <c r="E86" s="130">
        <v>183</v>
      </c>
      <c r="F86" s="130">
        <v>631</v>
      </c>
      <c r="G86" s="131">
        <v>305</v>
      </c>
      <c r="H86" s="131">
        <v>134</v>
      </c>
      <c r="I86" s="130">
        <v>976</v>
      </c>
      <c r="J86" s="131">
        <v>27</v>
      </c>
      <c r="K86" s="131">
        <v>183</v>
      </c>
      <c r="L86" s="131">
        <v>379</v>
      </c>
      <c r="M86" s="131">
        <v>260</v>
      </c>
      <c r="N86" s="131">
        <v>160</v>
      </c>
      <c r="O86" s="131">
        <v>46</v>
      </c>
      <c r="P86" s="133" t="s">
        <v>368</v>
      </c>
      <c r="Q86" s="133">
        <v>28</v>
      </c>
      <c r="R86" s="133">
        <f>S86+T86</f>
        <v>76</v>
      </c>
      <c r="S86" s="133">
        <v>49</v>
      </c>
      <c r="T86" s="133">
        <v>27</v>
      </c>
      <c r="U86" s="133">
        <v>50</v>
      </c>
      <c r="V86" s="133">
        <v>25</v>
      </c>
      <c r="W86" s="133">
        <v>70</v>
      </c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35">
        <v>183</v>
      </c>
      <c r="AM86" s="135">
        <v>27</v>
      </c>
      <c r="AN86" s="135">
        <v>156</v>
      </c>
      <c r="AO86" s="135">
        <f>AP86+AQ86</f>
        <v>614</v>
      </c>
      <c r="AP86" s="135">
        <v>258</v>
      </c>
      <c r="AQ86" s="135">
        <v>356</v>
      </c>
      <c r="AR86" s="135">
        <v>242</v>
      </c>
      <c r="AS86" s="135">
        <v>48</v>
      </c>
      <c r="AT86" s="135">
        <v>194</v>
      </c>
      <c r="AU86" s="136" t="s">
        <v>369</v>
      </c>
      <c r="AV86" s="135">
        <v>98</v>
      </c>
      <c r="AW86" s="135">
        <v>98</v>
      </c>
      <c r="AX86" s="135">
        <v>98</v>
      </c>
      <c r="AY86" s="135">
        <v>104</v>
      </c>
      <c r="AZ86" s="135">
        <v>104</v>
      </c>
      <c r="BA86" s="135">
        <v>104</v>
      </c>
      <c r="BB86" s="135">
        <v>58</v>
      </c>
      <c r="BC86" s="135">
        <v>58</v>
      </c>
      <c r="BD86" s="135">
        <v>58</v>
      </c>
      <c r="BE86" s="135">
        <v>8</v>
      </c>
      <c r="BF86" s="135">
        <v>8</v>
      </c>
      <c r="BG86" s="135">
        <v>8</v>
      </c>
      <c r="BH86" s="135">
        <v>1</v>
      </c>
      <c r="BI86" s="135">
        <v>1</v>
      </c>
      <c r="BJ86" s="135">
        <v>1</v>
      </c>
      <c r="BK86" s="135">
        <v>137</v>
      </c>
      <c r="BL86" s="135">
        <v>68</v>
      </c>
      <c r="BM86" s="135">
        <v>137</v>
      </c>
      <c r="BN86" s="135">
        <v>118</v>
      </c>
      <c r="BO86" s="135">
        <v>15</v>
      </c>
      <c r="BP86" s="135">
        <v>60</v>
      </c>
      <c r="BQ86" s="137">
        <v>1</v>
      </c>
      <c r="BR86" s="137">
        <v>1</v>
      </c>
      <c r="BS86" s="137">
        <v>1</v>
      </c>
      <c r="BT86" s="137">
        <v>1</v>
      </c>
      <c r="BU86" s="137">
        <v>1</v>
      </c>
      <c r="BV86" s="137">
        <v>1</v>
      </c>
      <c r="BW86" s="130">
        <f>J86</f>
        <v>27</v>
      </c>
      <c r="BX86" s="130">
        <f>AL86</f>
        <v>183</v>
      </c>
      <c r="BY86" s="130">
        <f>BX86</f>
        <v>183</v>
      </c>
      <c r="BZ86" s="130">
        <f>BX86</f>
        <v>183</v>
      </c>
      <c r="CA86" s="130">
        <f>AM86</f>
        <v>27</v>
      </c>
      <c r="CB86" s="130">
        <f>AO86</f>
        <v>614</v>
      </c>
      <c r="CC86" s="130">
        <f>CB86</f>
        <v>614</v>
      </c>
      <c r="CD86" s="130">
        <f>CB86</f>
        <v>614</v>
      </c>
      <c r="CE86" s="130">
        <f>AR86</f>
        <v>242</v>
      </c>
      <c r="CF86" s="130">
        <f>CE86</f>
        <v>242</v>
      </c>
      <c r="CG86" s="130">
        <f>CE86</f>
        <v>242</v>
      </c>
      <c r="CH86" s="130">
        <f>IFERROR(AV86+AY86+BB86+BE86+BH86+BK86+BN86+BQ86+BT86,0)</f>
        <v>526</v>
      </c>
      <c r="CI86" s="130">
        <f>IFERROR(AW86+AZ86+BC86+BF86+BI86+BL86+BO86+BR86+BU86,0)</f>
        <v>354</v>
      </c>
      <c r="CJ86" s="130">
        <f>IFERROR(AX86+BA86+BD86+BG86+BJ86+BM86+BP86+BS86+BV86,0)</f>
        <v>468</v>
      </c>
      <c r="CK86" s="135">
        <v>23</v>
      </c>
      <c r="CL86" s="135">
        <v>1176</v>
      </c>
      <c r="CM86" s="135">
        <v>16</v>
      </c>
      <c r="CN86" s="135">
        <v>1177</v>
      </c>
      <c r="CO86" s="135">
        <v>85</v>
      </c>
      <c r="CP86" s="135">
        <v>27719</v>
      </c>
      <c r="CQ86" s="135">
        <v>2290</v>
      </c>
      <c r="CR86" s="135">
        <v>11707</v>
      </c>
      <c r="CS86" s="135">
        <v>19917</v>
      </c>
      <c r="CT86" s="135">
        <v>20414</v>
      </c>
      <c r="CU86" s="139">
        <v>3314</v>
      </c>
      <c r="CV86" s="140">
        <v>5133</v>
      </c>
      <c r="CW86" s="135">
        <f>ROUND(IFERROR(D86/BW86,0)*100,0)</f>
        <v>100</v>
      </c>
      <c r="CX86" s="130">
        <f>IF(CW86=100,10,-50)</f>
        <v>10</v>
      </c>
      <c r="CY86" s="135">
        <f>ROUND(IFERROR(E86/BZ86,0)*100,0)</f>
        <v>100</v>
      </c>
      <c r="CZ86" s="130" t="str">
        <f>IF((CY86=100),"30",IF(AND(CY86&lt;=99,CY86&gt;90),"20",IF(AND(CY86&lt;=90,CY86&gt;80),"10","-30")))</f>
        <v>30</v>
      </c>
      <c r="DA86" s="135">
        <f>ROUND(IFERROR(F86/(CD86+CG86),0)*100,0)</f>
        <v>74</v>
      </c>
      <c r="DB86" s="130" t="str">
        <f>IF(AND(DA86&lt;=100,DA86&gt;90),"30",IF(AND(DA86&lt;=90,DA86&gt;80),"20",IF(AND(DA86&lt;=80,DA86&gt;70),"15",IF(AND(DA86&lt;=70,DA86&gt;60),"10",IF(AND(DA86&lt;=60,DA86&gt;50),"5","0")))))</f>
        <v>15</v>
      </c>
      <c r="DC86" s="135">
        <f>ROUND(IFERROR(G86/CJ86,0)*100,0)</f>
        <v>65</v>
      </c>
      <c r="DD86" s="135" t="str">
        <f>IF(AND(DC86&lt;=100,DC86&gt;60),"30",IF(AND(DC86&lt;=60,DC86&gt;40),"20",IF(AND(DC86&lt;=40,DC86&gt;30),"15",IF(AND(DC86&lt;=30,DC86&gt;20),"10",IF(AND(DC86&lt;=20,DC86&gt;10),"5",IF(DC86=0,-30,0))))))</f>
        <v>30</v>
      </c>
      <c r="DE86" s="135">
        <f>ROUND(IFERROR(CK86/CL86*100,0),0)</f>
        <v>2</v>
      </c>
      <c r="DF86" s="130" t="str">
        <f>IF(AND(DE86&lt;=100,DE86&gt;60),"20",IF(AND(DE86&lt;=60,DE86&gt;40),"15",IF(AND(DE86&lt;=40,DE86&gt;20),"10",IF(AND(DE86&lt;=20,DE86&gt;10),"5","0"))))</f>
        <v>0</v>
      </c>
      <c r="DG86" s="135">
        <f>ROUND(IFERROR(CM86/CN86*100,0),0)</f>
        <v>1</v>
      </c>
      <c r="DH86" s="130" t="str">
        <f>IF(AND(DG86&lt;=100,DG86&gt;60),"20",IF(AND(DG86&lt;=60,DG86&gt;40),"15",IF(AND(DG86&lt;=40,DG86&gt;20),"10",IF(AND(DG86&lt;=20,DG86&gt;10),"5","0"))))</f>
        <v>0</v>
      </c>
      <c r="DI86" s="135">
        <f>ROUND(IFERROR(CO86/CP86*100,0),0)</f>
        <v>0</v>
      </c>
      <c r="DJ86" s="130" t="str">
        <f>IF(AND(DI86&lt;=100,DI86&gt;60),"20",IF(AND(DI86&lt;=60,DI86&gt;40),"15",IF(AND(DI86&lt;=40,DI86&gt;20),"10",IF(AND(DI86&lt;=20,DI86&gt;10),"5","0"))))</f>
        <v>0</v>
      </c>
      <c r="DK86" s="135">
        <f>ROUND(IFERROR(CQ86/(CQ86+CR86)*100,0),0)</f>
        <v>16</v>
      </c>
      <c r="DL86" s="130" t="str">
        <f>IF(AND(DK86&lt;=100,DK86&gt;60),"20",IF(AND(DK86&lt;=60,DK86&gt;40),"15",IF(AND(DK86&lt;=40,DK86&gt;20),"10",IF(AND(DK86&lt;=20,DK86&gt;10),"5","0"))))</f>
        <v>5</v>
      </c>
      <c r="DM86" s="135">
        <f>ROUND(IFERROR(I86/(BW86+BY86+CC86+CF86+CI86),0)*100,0)</f>
        <v>69</v>
      </c>
      <c r="DN86" s="130" t="str">
        <f>IF(AND(DM86&lt;=100,DM86&gt;80),"50",IF(AND(DM86&lt;=80,DM86&gt;60),"40",IF(AND(DM86&lt;=60,DM86&gt;40),"30",IF(AND(DM86&lt;=40,DM86&gt;20),"20",IF(AND(DM86&lt;=20,DM86&gt;10),"10",IF(AND(DM86&lt;=10,DM86&gt;=5),"5","0"))))))</f>
        <v>40</v>
      </c>
      <c r="DO86" s="135">
        <f>ROUND(IFERROR(CS86/CT86,0)*100,0)</f>
        <v>98</v>
      </c>
      <c r="DP86" s="130" t="str">
        <f>IF(AND(DO86&lt;=100,DO86&gt;80),"30",IF(AND(DO86&lt;=80,DO86&gt;60),"20",IF(AND(DO86&lt;=60,DO86&gt;50),"15",IF(AND(DO86&lt;=50,DO86&gt;40),"10","0"))))</f>
        <v>30</v>
      </c>
      <c r="DQ86" s="130">
        <f>ROUND(IFERROR(CU86/CV86,0)*100,0)</f>
        <v>65</v>
      </c>
      <c r="DR86" s="130" t="str">
        <f>IF(AND(DQ86&lt;=100,DQ86&gt;80),"30",IF(AND(DQ86&lt;=80,DQ86&gt;60),"20",IF(AND(DQ86&lt;=60,DQ86&gt;40),"15",IF(AND(DQ86&lt;=40,DQ86&gt;20),"10","0"))))</f>
        <v>20</v>
      </c>
      <c r="DS86" s="130">
        <f>CX86+CZ86+DB86+DD86+DF86+DH86+DJ86+DL86+DN86+DP86+DR86</f>
        <v>180</v>
      </c>
      <c r="DT86" s="130">
        <v>20989</v>
      </c>
      <c r="DU86" s="130">
        <v>0</v>
      </c>
      <c r="DV86" s="130">
        <v>91995</v>
      </c>
      <c r="DW86" s="130">
        <v>0</v>
      </c>
      <c r="DX86" s="130">
        <v>0</v>
      </c>
      <c r="DY86" s="130">
        <f>ROUND(IFERROR((DT86+DU86+DX86)/(DV86+DT86+DW86),0)*100,0)</f>
        <v>19</v>
      </c>
      <c r="DZ86" s="130" t="str">
        <f>IF(AND(DY86&lt;=100,DY86&gt;90),"50",IF(AND(DY86&lt;=90,DY86&gt;80),"45",IF(AND(DY86&lt;=80,DY86&gt;70),"40",IF(AND(DY86&lt;=70,DY86&gt;60),"35",IF(AND(DY86&lt;=60,DY86&gt;50),"30",IF(AND(DY86&lt;=50,DY86&gt;40),"25",IF(AND(DY86&lt;=40,DY86&gt;30),"20",IF(AND(DY86&lt;=30,DY86&gt;20),"15",IF(AND(DY86&lt;=20,DY86&gt;10),"10",IF(AND(DY86&lt;=10,DY86&gt;5),"5","0"))))))))))</f>
        <v>10</v>
      </c>
      <c r="EA86" s="130">
        <v>100</v>
      </c>
      <c r="EB86" s="130" t="str">
        <f>IF(EA86=100,"20","0")</f>
        <v>20</v>
      </c>
      <c r="EC86" s="130">
        <f>ROUND(IFERROR(DX86/DV86,0)*100,0)</f>
        <v>0</v>
      </c>
      <c r="ED86" s="130" t="str">
        <f>IF(AND(EC86&lt;=100,EC86&gt;80),"20",IF(AND(EC86&lt;=80,EC86&gt;60),"15",IF(AND(EC86&lt;=60,EC86&gt;40),"10","0")))</f>
        <v>0</v>
      </c>
      <c r="EE86" s="130">
        <f>DZ86+EB86+ED86</f>
        <v>30</v>
      </c>
      <c r="EF86" s="130">
        <f>EE86+DS86</f>
        <v>210</v>
      </c>
      <c r="EG86" s="142">
        <v>63100</v>
      </c>
      <c r="EH86" s="146">
        <v>805498</v>
      </c>
      <c r="EI86" s="141">
        <f>ROUND(EG86/EH86*100000,0)</f>
        <v>7834</v>
      </c>
      <c r="EJ86" s="141" t="str">
        <f>IF(AND(EI86&gt;=4001,EI86&gt;=4001),"30",IF(AND(EI86&lt;=4000,EI86&gt;=3001),"20",IF(AND(EI86&lt;=3000,EI86&gt;=2001),"10",IF(AND(EI86&lt;=2000,EI86&gt;=1001),"5",IF(AND(EI86&lt;=1000,EI86&gt;=0),"0")))))</f>
        <v>30</v>
      </c>
      <c r="EK86" s="145">
        <v>154</v>
      </c>
      <c r="EL86" s="135" t="str">
        <f>IF(AND(EK86&gt;=5,EK86&gt;=5),"30",IF(AND(EK86&lt;=4,EK86&gt;=3),"20",IF(AND(EK86&lt;=2,EK86&gt;=1),"10",IF(AND(EK86=0,EK86=0),"0"))))</f>
        <v>30</v>
      </c>
      <c r="EM86" s="138">
        <v>51</v>
      </c>
      <c r="EN86" s="135">
        <f>IFERROR(ROUND(EM86/BZ86*100,0),0)</f>
        <v>28</v>
      </c>
      <c r="EO86" s="135" t="str">
        <f>IF(AND(EN86&lt;=100, EN86&gt;80),"30",IF(AND(EN86&lt;=80, EN86&gt;60),"20",IF(AND(EN86&lt;=60, EN86&gt;40),"15",IF(AND(EN86&lt;=40, EN86&gt;20),"10",IF(AND(EN86&lt;=20, EN86&gt;5),"5",IF(AND(EN86&lt;=5, EN86&gt;=0),"0"))))))</f>
        <v>10</v>
      </c>
      <c r="EP86" s="142">
        <v>27</v>
      </c>
      <c r="EQ86" s="135">
        <f>IFERROR(ROUND(EP86/BW86*100,0),0)</f>
        <v>100</v>
      </c>
      <c r="ER86" s="135">
        <f>IF(EQ86=100,10,-50)</f>
        <v>10</v>
      </c>
      <c r="ES86" s="142">
        <v>112</v>
      </c>
      <c r="ET86" s="135">
        <f>IFERROR(ROUND(ES86/BZ86*100,0),0)</f>
        <v>61</v>
      </c>
      <c r="EU86" s="135" t="str">
        <f>IF(AND(ET86&lt;=100,ET86&gt;90),"50",IF(AND(ET86&lt;=90,ET86&gt;80),"45",IF(AND(ET86&lt;=80,ET86&gt;70),"40",IF(AND(ET86&lt;=70,ET86&gt;60),"35",IF(AND(ET86&lt;=60,ET86&gt;50),"30",IF(AND(ET86&lt;=50,ET86&gt;40),"25",IF(AND(ET86&lt;=40,ET86&gt;30),"20",IF(AND(ET86&lt;=30,ET86&gt;20),"15",IF(AND(ET86&lt;=20,ET86&gt;10),"10",IF(AND(ET86&lt;=10,ET86&gt;5),"5",IF(AND(ET86&lt;=5,ET86&gt;0),"1",IF(AND(ET86&lt;=0,ET86&lt;0),"0"))))))))))))</f>
        <v>35</v>
      </c>
      <c r="EV86" s="142">
        <v>161</v>
      </c>
      <c r="EW86" s="135">
        <f>IFERROR(ROUND(EV86/(BW86+BY86)*100,0),0)</f>
        <v>77</v>
      </c>
      <c r="EX86" s="135" t="str">
        <f>IF(AND(EW86&lt;=100,EW86&gt;90),"50",IF(AND(EW86&lt;=90,EW86&gt;80),"45",IF(AND(EW86&lt;=80,EW86&gt;70),"40",IF(AND(EW86&lt;=70,EW86&gt;60),"35",IF(AND(EW86&lt;=60,EW86&gt;50),"30",IF(AND(EW86&lt;=50,EW86&gt;40),"25",IF(AND(EW86&lt;=40,EW86&gt;30),"20",IF(AND(EW86&lt;=30,EW86&gt;20),"15",IF(AND(EW86&lt;=20,EW86&gt;10),"10",IF(AND(EW86&lt;=10,EW86&gt;5),"5",IF(AND(EW86&lt;5,EW86&gt;0),"0")))))))))))</f>
        <v>40</v>
      </c>
      <c r="EY86" s="142">
        <v>1</v>
      </c>
      <c r="EZ86" s="130" t="str">
        <f>IF(AND(EY86&gt;=5,EY86&gt;=5),"30",IF(AND(EY86&lt;=4,EY86&gt;1),"20",IF(AND(EY86&lt;=1,EY86&gt;0),"10",IF(AND(EY86=0,EY86=0),"0"))))</f>
        <v>10</v>
      </c>
      <c r="FA86" s="142">
        <v>0</v>
      </c>
      <c r="FB86" s="130" t="str">
        <f>IF(AND(FA86&lt;=100,FA86&gt;80),"30",IF(AND(FA86&lt;=80,FA86&gt;60),"20",IF(AND(FA86&lt;=60,FA86&gt;40),"15",IF(AND(FA86&lt;=40,FA86&gt;20),"10",IF(AND(FA86&lt;=20,FA86&gt;=0),"0")))))</f>
        <v>0</v>
      </c>
      <c r="FC86" s="142">
        <v>0</v>
      </c>
      <c r="FD86" s="130" t="str">
        <f>IF(AND(FC86&lt;=100,FC86&gt;80),"30",IF(AND(FC86&lt;=80,FC86&gt;60),"20",IF(AND(FC86&lt;=60,FC86&gt;40),"15",IF(AND(FC86&lt;=40,FC86&gt;20),"10",IF(AND(FC86&lt;=20,FC86&gt;=6),"5",IF(AND(FC86&lt;6,FC86&gt;=0),"0"))))))</f>
        <v>0</v>
      </c>
      <c r="FE86" s="130">
        <f>EJ86+EL86+EO86</f>
        <v>70</v>
      </c>
      <c r="FF86" s="130">
        <f>ER86+EU86+EX86+EZ86+FB86+FD86</f>
        <v>95</v>
      </c>
      <c r="FG86" s="130">
        <f>FF86+FE86</f>
        <v>165</v>
      </c>
      <c r="FH86" s="143">
        <f>EF86+FG86</f>
        <v>375</v>
      </c>
      <c r="FI86" s="90"/>
      <c r="FJ86" s="86"/>
    </row>
    <row r="87" spans="1:166" ht="15.6" customHeight="1" x14ac:dyDescent="0.3">
      <c r="A87" s="46">
        <v>84</v>
      </c>
      <c r="B87" s="46" t="s">
        <v>130</v>
      </c>
      <c r="C87" s="89" t="s">
        <v>370</v>
      </c>
      <c r="D87" s="130">
        <v>31</v>
      </c>
      <c r="E87" s="130">
        <v>425</v>
      </c>
      <c r="F87" s="130">
        <v>2852</v>
      </c>
      <c r="G87" s="151">
        <v>1593</v>
      </c>
      <c r="H87" s="151">
        <v>740</v>
      </c>
      <c r="I87" s="130">
        <v>4484</v>
      </c>
      <c r="J87" s="151">
        <v>31</v>
      </c>
      <c r="K87" s="151">
        <v>426</v>
      </c>
      <c r="L87" s="151">
        <v>1243</v>
      </c>
      <c r="M87" s="151">
        <v>1473</v>
      </c>
      <c r="N87" s="151">
        <v>1800</v>
      </c>
      <c r="O87" s="151">
        <v>117</v>
      </c>
      <c r="P87" s="144" t="s">
        <v>371</v>
      </c>
      <c r="Q87" s="134">
        <v>30</v>
      </c>
      <c r="R87" s="134">
        <v>426</v>
      </c>
      <c r="S87" s="134">
        <v>381</v>
      </c>
      <c r="T87" s="134">
        <v>45</v>
      </c>
      <c r="U87" s="134">
        <v>1200</v>
      </c>
      <c r="V87" s="134">
        <v>224</v>
      </c>
      <c r="W87" s="134">
        <v>6</v>
      </c>
      <c r="X87" s="144" t="s">
        <v>389</v>
      </c>
      <c r="Y87" s="144">
        <v>31</v>
      </c>
      <c r="Z87" s="144">
        <v>425</v>
      </c>
      <c r="AA87" s="144"/>
      <c r="AB87" s="144"/>
      <c r="AC87" s="144"/>
      <c r="AD87" s="144"/>
      <c r="AE87" s="144">
        <v>2721</v>
      </c>
      <c r="AF87" s="144">
        <v>2713</v>
      </c>
      <c r="AG87" s="144">
        <v>2713</v>
      </c>
      <c r="AH87" s="134">
        <v>223</v>
      </c>
      <c r="AI87" s="144">
        <v>222</v>
      </c>
      <c r="AJ87" s="144">
        <v>223</v>
      </c>
      <c r="AK87" s="144"/>
      <c r="AL87" s="130">
        <v>426</v>
      </c>
      <c r="AM87" s="130">
        <v>45</v>
      </c>
      <c r="AN87" s="130">
        <v>381</v>
      </c>
      <c r="AO87" s="135">
        <f>AP87+AQ87</f>
        <v>2709</v>
      </c>
      <c r="AP87" s="130">
        <v>1483</v>
      </c>
      <c r="AQ87" s="130">
        <v>1226</v>
      </c>
      <c r="AR87" s="130">
        <v>520</v>
      </c>
      <c r="AS87" s="130">
        <v>150</v>
      </c>
      <c r="AT87" s="130">
        <v>370</v>
      </c>
      <c r="AU87" s="136" t="s">
        <v>390</v>
      </c>
      <c r="AV87" s="135">
        <v>247</v>
      </c>
      <c r="AW87" s="135">
        <v>247</v>
      </c>
      <c r="AX87" s="135">
        <v>247</v>
      </c>
      <c r="AY87" s="135">
        <v>825</v>
      </c>
      <c r="AZ87" s="135">
        <v>823</v>
      </c>
      <c r="BA87" s="135">
        <v>825</v>
      </c>
      <c r="BB87" s="135">
        <v>215</v>
      </c>
      <c r="BC87" s="135">
        <v>165</v>
      </c>
      <c r="BD87" s="135">
        <v>215</v>
      </c>
      <c r="BE87" s="135">
        <v>44</v>
      </c>
      <c r="BF87" s="135">
        <v>0</v>
      </c>
      <c r="BG87" s="135">
        <v>44</v>
      </c>
      <c r="BH87" s="135">
        <v>1</v>
      </c>
      <c r="BI87" s="135">
        <v>1</v>
      </c>
      <c r="BJ87" s="135">
        <v>1</v>
      </c>
      <c r="BK87" s="135">
        <v>552</v>
      </c>
      <c r="BL87" s="135">
        <v>17</v>
      </c>
      <c r="BM87" s="135">
        <v>552</v>
      </c>
      <c r="BN87" s="135">
        <v>0</v>
      </c>
      <c r="BO87" s="135">
        <v>0</v>
      </c>
      <c r="BP87" s="135">
        <v>0</v>
      </c>
      <c r="BQ87" s="137">
        <v>6</v>
      </c>
      <c r="BR87" s="137">
        <v>6</v>
      </c>
      <c r="BS87" s="137">
        <v>6</v>
      </c>
      <c r="BT87" s="137">
        <v>0</v>
      </c>
      <c r="BU87" s="137">
        <v>0</v>
      </c>
      <c r="BV87" s="137">
        <v>0</v>
      </c>
      <c r="BW87" s="130">
        <f>Y87</f>
        <v>31</v>
      </c>
      <c r="BX87" s="130">
        <f>Z87</f>
        <v>425</v>
      </c>
      <c r="BY87" s="130">
        <f>BX87</f>
        <v>425</v>
      </c>
      <c r="BZ87" s="130">
        <f>BX87</f>
        <v>425</v>
      </c>
      <c r="CA87" s="130">
        <f>AM87</f>
        <v>45</v>
      </c>
      <c r="CB87" s="130">
        <f>AE87</f>
        <v>2721</v>
      </c>
      <c r="CC87" s="130">
        <f>AF87</f>
        <v>2713</v>
      </c>
      <c r="CD87" s="130">
        <f>AG87</f>
        <v>2713</v>
      </c>
      <c r="CE87" s="130">
        <f>AH87</f>
        <v>223</v>
      </c>
      <c r="CF87" s="130">
        <f>AI87</f>
        <v>222</v>
      </c>
      <c r="CG87" s="130">
        <f>AJ87</f>
        <v>223</v>
      </c>
      <c r="CH87" s="130">
        <f>IFERROR(AV87+AY87+BB87+BE87+BH87+BK87+BN87+BQ87+BT87,0)</f>
        <v>1890</v>
      </c>
      <c r="CI87" s="130">
        <f>IFERROR(AW87+AZ87+BC87+BF87+BI87+BL87+BO87+BR87+BU87,0)</f>
        <v>1259</v>
      </c>
      <c r="CJ87" s="130">
        <f>IFERROR(AX87+BA87+BD87+BG87+BJ87+BM87+BP87+BS87+BV87,0)</f>
        <v>1890</v>
      </c>
      <c r="CK87" s="153">
        <v>355</v>
      </c>
      <c r="CL87" s="130">
        <v>5750</v>
      </c>
      <c r="CM87" s="130">
        <v>2001</v>
      </c>
      <c r="CN87" s="130">
        <v>5751</v>
      </c>
      <c r="CO87" s="130">
        <v>6701</v>
      </c>
      <c r="CP87" s="130">
        <v>198552</v>
      </c>
      <c r="CQ87" s="130">
        <v>20712</v>
      </c>
      <c r="CR87" s="130">
        <v>41047</v>
      </c>
      <c r="CS87" s="130">
        <v>125549</v>
      </c>
      <c r="CT87" s="130">
        <v>134369</v>
      </c>
      <c r="CU87" s="130">
        <v>8326</v>
      </c>
      <c r="CV87" s="130">
        <v>19606</v>
      </c>
      <c r="CW87" s="135">
        <f>ROUND(IFERROR(D87/BW87,0)*100,0)</f>
        <v>100</v>
      </c>
      <c r="CX87" s="130">
        <f>IF(CW87=100,10,-50)</f>
        <v>10</v>
      </c>
      <c r="CY87" s="135">
        <f>ROUND(IFERROR(E87/BZ87,0)*100,0)</f>
        <v>100</v>
      </c>
      <c r="CZ87" s="130" t="str">
        <f>IF((CY87=100),"30",IF(AND(CY87&lt;=99,CY87&gt;90),"20",IF(AND(CY87&lt;=90,CY87&gt;80),"10","-30")))</f>
        <v>30</v>
      </c>
      <c r="DA87" s="135">
        <f>ROUND(IFERROR(F87/(CD87+CG87),0)*100,0)</f>
        <v>97</v>
      </c>
      <c r="DB87" s="130" t="str">
        <f>IF(AND(DA87&lt;=100,DA87&gt;90),"30",IF(AND(DA87&lt;=90,DA87&gt;80),"20",IF(AND(DA87&lt;=80,DA87&gt;70),"15",IF(AND(DA87&lt;=70,DA87&gt;60),"10",IF(AND(DA87&lt;=60,DA87&gt;50),"5","0")))))</f>
        <v>30</v>
      </c>
      <c r="DC87" s="135">
        <f>ROUND(IFERROR(G87/CJ87,0)*100,0)</f>
        <v>84</v>
      </c>
      <c r="DD87" s="135" t="str">
        <f>IF(AND(DC87&lt;=100,DC87&gt;60),"30",IF(AND(DC87&lt;=60,DC87&gt;40),"20",IF(AND(DC87&lt;=40,DC87&gt;30),"15",IF(AND(DC87&lt;=30,DC87&gt;20),"10",IF(AND(DC87&lt;=20,DC87&gt;10),"5",IF(DC87=0,-30,0))))))</f>
        <v>30</v>
      </c>
      <c r="DE87" s="135">
        <f>ROUND(IFERROR(CK87/CL87*100,0),0)</f>
        <v>6</v>
      </c>
      <c r="DF87" s="130" t="str">
        <f>IF(AND(DE87&lt;=100,DE87&gt;60),"20",IF(AND(DE87&lt;=60,DE87&gt;40),"15",IF(AND(DE87&lt;=40,DE87&gt;20),"10",IF(AND(DE87&lt;=20,DE87&gt;10),"5","0"))))</f>
        <v>0</v>
      </c>
      <c r="DG87" s="135">
        <f>ROUND(IFERROR(CM87/CN87*100,0),0)</f>
        <v>35</v>
      </c>
      <c r="DH87" s="130" t="str">
        <f>IF(AND(DG87&lt;=100,DG87&gt;60),"20",IF(AND(DG87&lt;=60,DG87&gt;40),"15",IF(AND(DG87&lt;=40,DG87&gt;20),"10",IF(AND(DG87&lt;=20,DG87&gt;10),"5","0"))))</f>
        <v>10</v>
      </c>
      <c r="DI87" s="135">
        <f>ROUND(IFERROR(CO87/CP87*100,0),0)</f>
        <v>3</v>
      </c>
      <c r="DJ87" s="130" t="str">
        <f>IF(AND(DI87&lt;=100,DI87&gt;60),"20",IF(AND(DI87&lt;=60,DI87&gt;40),"15",IF(AND(DI87&lt;=40,DI87&gt;20),"10",IF(AND(DI87&lt;=20,DI87&gt;10),"5","0"))))</f>
        <v>0</v>
      </c>
      <c r="DK87" s="135">
        <f>ROUND(IFERROR(CQ87/(CQ87+CR87)*100,0),0)</f>
        <v>34</v>
      </c>
      <c r="DL87" s="130" t="str">
        <f>IF(AND(DK87&lt;=100,DK87&gt;60),"20",IF(AND(DK87&lt;=60,DK87&gt;40),"15",IF(AND(DK87&lt;=40,DK87&gt;20),"10",IF(AND(DK87&lt;=20,DK87&gt;10),"5","0"))))</f>
        <v>10</v>
      </c>
      <c r="DM87" s="135">
        <f>ROUND(IFERROR(I87/(BW87+BY87+CC87+CF87+CI87),0)*100,0)</f>
        <v>96</v>
      </c>
      <c r="DN87" s="130" t="str">
        <f>IF(AND(DM87&lt;=100,DM87&gt;80),"50",IF(AND(DM87&lt;=80,DM87&gt;60),"40",IF(AND(DM87&lt;=60,DM87&gt;40),"30",IF(AND(DM87&lt;=40,DM87&gt;20),"20",IF(AND(DM87&lt;=20,DM87&gt;10),"10",IF(AND(DM87&lt;=10,DM87&gt;=5),"5","0"))))))</f>
        <v>50</v>
      </c>
      <c r="DO87" s="135">
        <f>ROUND(IFERROR(CS87/CT87,0)*100,0)</f>
        <v>93</v>
      </c>
      <c r="DP87" s="130" t="str">
        <f>IF(AND(DO87&lt;=100,DO87&gt;80),"30",IF(AND(DO87&lt;=80,DO87&gt;60),"20",IF(AND(DO87&lt;=60,DO87&gt;50),"15",IF(AND(DO87&lt;=50,DO87&gt;40),"10","0"))))</f>
        <v>30</v>
      </c>
      <c r="DQ87" s="130">
        <f>ROUND(IFERROR(CU87/CV87,0)*100,0)</f>
        <v>42</v>
      </c>
      <c r="DR87" s="130" t="str">
        <f>IF(AND(DQ87&lt;=100,DQ87&gt;80),"30",IF(AND(DQ87&lt;=80,DQ87&gt;60),"20",IF(AND(DQ87&lt;=60,DQ87&gt;40),"15",IF(AND(DQ87&lt;=40,DQ87&gt;20),"10","0"))))</f>
        <v>15</v>
      </c>
      <c r="DS87" s="130">
        <f>CX87+CZ87+DB87+DD87+DF87+DH87+DJ87+DL87+DN87+DP87+DR87</f>
        <v>215</v>
      </c>
      <c r="DT87" s="153">
        <v>134608</v>
      </c>
      <c r="DU87" s="130">
        <v>0</v>
      </c>
      <c r="DV87" s="130">
        <v>800326</v>
      </c>
      <c r="DW87" s="130">
        <v>0</v>
      </c>
      <c r="DX87" s="130">
        <v>48905</v>
      </c>
      <c r="DY87" s="130">
        <f>ROUND(IFERROR((DT87+DU87+DX87)/(DV87+DT87+DW87),0)*100,0)</f>
        <v>20</v>
      </c>
      <c r="DZ87" s="130" t="str">
        <f>IF(AND(DY87&lt;=100,DY87&gt;90),"50",IF(AND(DY87&lt;=90,DY87&gt;80),"45",IF(AND(DY87&lt;=80,DY87&gt;70),"40",IF(AND(DY87&lt;=70,DY87&gt;60),"35",IF(AND(DY87&lt;=60,DY87&gt;50),"30",IF(AND(DY87&lt;=50,DY87&gt;40),"25",IF(AND(DY87&lt;=40,DY87&gt;30),"20",IF(AND(DY87&lt;=30,DY87&gt;20),"15",IF(AND(DY87&lt;=20,DY87&gt;10),"10",IF(AND(DY87&lt;=10,DY87&gt;5),"5","0"))))))))))</f>
        <v>10</v>
      </c>
      <c r="EA87" s="130">
        <v>100</v>
      </c>
      <c r="EB87" s="130" t="str">
        <f>IF(EA87=100,"20","0")</f>
        <v>20</v>
      </c>
      <c r="EC87" s="130">
        <f>ROUND(IFERROR(DX87/DV87,0)*100,0)</f>
        <v>6</v>
      </c>
      <c r="ED87" s="130" t="str">
        <f>IF(AND(EC87&lt;=100,EC87&gt;80),"20",IF(AND(EC87&lt;=80,EC87&gt;60),"15",IF(AND(EC87&lt;=60,EC87&gt;40),"10","0")))</f>
        <v>0</v>
      </c>
      <c r="EE87" s="130">
        <f>DZ87+EB87+ED87</f>
        <v>30</v>
      </c>
      <c r="EF87" s="130">
        <f>EE87+DS87</f>
        <v>245</v>
      </c>
      <c r="EG87" s="142">
        <v>349028</v>
      </c>
      <c r="EH87" s="130">
        <v>4723730</v>
      </c>
      <c r="EI87" s="141">
        <f>ROUND(EG87/EH87*100000,0)</f>
        <v>7389</v>
      </c>
      <c r="EJ87" s="141" t="str">
        <f>IF(AND(EI87&gt;=4001,EI87&gt;=4001),"30",IF(AND(EI87&lt;=4000,EI87&gt;=3001),"20",IF(AND(EI87&lt;=3000,EI87&gt;=2001),"10",IF(AND(EI87&lt;=2000,EI87&gt;=1001),"5",IF(AND(EI87&lt;=1000,EI87&gt;=0),"0")))))</f>
        <v>30</v>
      </c>
      <c r="EK87" s="145">
        <v>0</v>
      </c>
      <c r="EL87" s="135" t="str">
        <f>IF(AND(EK87&gt;=5,EK87&gt;=5),"30",IF(AND(EK87&lt;=4,EK87&gt;=3),"20",IF(AND(EK87&lt;=2,EK87&gt;=1),"10",IF(AND(EK87=0,EK87=0),"0"))))</f>
        <v>0</v>
      </c>
      <c r="EM87" s="138">
        <v>45</v>
      </c>
      <c r="EN87" s="135">
        <f>IFERROR(ROUND(EM87/BZ87*100,0),0)</f>
        <v>11</v>
      </c>
      <c r="EO87" s="135" t="str">
        <f>IF(AND(EN87&lt;=100, EN87&gt;80),"30",IF(AND(EN87&lt;=80, EN87&gt;60),"20",IF(AND(EN87&lt;=60, EN87&gt;40),"15",IF(AND(EN87&lt;=40, EN87&gt;20),"10",IF(AND(EN87&lt;=20, EN87&gt;5),"5",IF(AND(EN87&lt;=5, EN87&gt;=0),"0"))))))</f>
        <v>5</v>
      </c>
      <c r="EP87" s="142">
        <v>31</v>
      </c>
      <c r="EQ87" s="135">
        <f>IFERROR(ROUND(EP87/BW87*100,0),0)</f>
        <v>100</v>
      </c>
      <c r="ER87" s="135">
        <f>IF(EQ87=100,10,-50)</f>
        <v>10</v>
      </c>
      <c r="ES87" s="142">
        <v>387</v>
      </c>
      <c r="ET87" s="135">
        <f>IFERROR(ROUND(ES87/BZ87*100,0),0)</f>
        <v>91</v>
      </c>
      <c r="EU87" s="135" t="str">
        <f>IF(AND(ET87&lt;=100,ET87&gt;90),"50",IF(AND(ET87&lt;=90,ET87&gt;80),"45",IF(AND(ET87&lt;=80,ET87&gt;70),"40",IF(AND(ET87&lt;=70,ET87&gt;60),"35",IF(AND(ET87&lt;=60,ET87&gt;50),"30",IF(AND(ET87&lt;=50,ET87&gt;40),"25",IF(AND(ET87&lt;=40,ET87&gt;30),"20",IF(AND(ET87&lt;=30,ET87&gt;20),"15",IF(AND(ET87&lt;=20,ET87&gt;10),"10",IF(AND(ET87&lt;=10,ET87&gt;5),"5",IF(AND(ET87&lt;=5,ET87&gt;0),"1",IF(AND(ET87&lt;=0,ET87&lt;0),"0"))))))))))))</f>
        <v>50</v>
      </c>
      <c r="EV87" s="142">
        <v>453</v>
      </c>
      <c r="EW87" s="135">
        <f>IFERROR(ROUND(EV87/(BW87+BY87)*100,0),0)</f>
        <v>99</v>
      </c>
      <c r="EX87" s="135" t="str">
        <f>IF(AND(EW87&lt;=100,EW87&gt;90),"50",IF(AND(EW87&lt;=90,EW87&gt;80),"45",IF(AND(EW87&lt;=80,EW87&gt;70),"40",IF(AND(EW87&lt;=70,EW87&gt;60),"35",IF(AND(EW87&lt;=60,EW87&gt;50),"30",IF(AND(EW87&lt;=50,EW87&gt;40),"25",IF(AND(EW87&lt;=40,EW87&gt;30),"20",IF(AND(EW87&lt;=30,EW87&gt;20),"15",IF(AND(EW87&lt;=20,EW87&gt;10),"10",IF(AND(EW87&lt;=10,EW87&gt;5),"5",IF(AND(EW87&lt;5,EW87&gt;0),"0")))))))))))</f>
        <v>50</v>
      </c>
      <c r="EY87" s="142">
        <v>0</v>
      </c>
      <c r="EZ87" s="130" t="str">
        <f>IF(AND(EY87&gt;=5,EY87&gt;=5),"30",IF(AND(EY87&lt;=4,EY87&gt;1),"20",IF(AND(EY87&lt;=1,EY87&gt;0),"10",IF(AND(EY87=0,EY87=0),"0"))))</f>
        <v>0</v>
      </c>
      <c r="FA87" s="142">
        <v>0</v>
      </c>
      <c r="FB87" s="130" t="str">
        <f>IF(AND(FA87&lt;=100,FA87&gt;80),"30",IF(AND(FA87&lt;=80,FA87&gt;60),"20",IF(AND(FA87&lt;=60,FA87&gt;40),"15",IF(AND(FA87&lt;=40,FA87&gt;20),"10",IF(AND(FA87&lt;=20,FA87&gt;=0),"0")))))</f>
        <v>0</v>
      </c>
      <c r="FC87" s="142">
        <v>8</v>
      </c>
      <c r="FD87" s="130" t="str">
        <f>IF(AND(FC87&lt;=100,FC87&gt;80),"30",IF(AND(FC87&lt;=80,FC87&gt;60),"20",IF(AND(FC87&lt;=60,FC87&gt;40),"15",IF(AND(FC87&lt;=40,FC87&gt;20),"10",IF(AND(FC87&lt;=20,FC87&gt;5),"5",IF(AND(FC87&lt;=5,FC87&gt;=0),"0"))))))</f>
        <v>5</v>
      </c>
      <c r="FE87" s="130">
        <f>EJ87+EL87+EO87</f>
        <v>35</v>
      </c>
      <c r="FF87" s="130">
        <f>ER87+EU87+EX87+EZ87+FB87+FD87</f>
        <v>115</v>
      </c>
      <c r="FG87" s="130">
        <f>FF87+FE87</f>
        <v>150</v>
      </c>
      <c r="FH87" s="143">
        <f>EF87+FG87</f>
        <v>395</v>
      </c>
      <c r="FI87" s="90"/>
      <c r="FJ87" s="86"/>
    </row>
    <row r="88" spans="1:166" s="66" customFormat="1" ht="14.25" customHeight="1" x14ac:dyDescent="0.3">
      <c r="A88" s="67"/>
      <c r="B88" s="67"/>
      <c r="C88" s="68"/>
      <c r="D88" s="50"/>
      <c r="E88" s="69"/>
      <c r="F88" s="69"/>
      <c r="G88" s="70"/>
      <c r="H88" s="70"/>
      <c r="I88" s="69"/>
      <c r="J88" s="71"/>
      <c r="K88" s="71"/>
      <c r="L88" s="71"/>
      <c r="M88" s="71"/>
      <c r="N88" s="71"/>
      <c r="O88" s="71"/>
      <c r="P88" s="72"/>
      <c r="Q88" s="73"/>
      <c r="R88" s="73"/>
      <c r="S88" s="73"/>
      <c r="T88" s="73"/>
      <c r="U88" s="73"/>
      <c r="V88" s="73"/>
      <c r="W88" s="73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3"/>
      <c r="AI88" s="72"/>
      <c r="AJ88" s="72"/>
      <c r="AK88" s="72"/>
      <c r="AL88" s="74"/>
      <c r="AM88" s="74"/>
      <c r="AN88" s="74"/>
      <c r="AO88" s="75"/>
      <c r="AP88" s="74"/>
      <c r="AQ88" s="74"/>
      <c r="AR88" s="74"/>
      <c r="AS88" s="74"/>
      <c r="AT88" s="74"/>
      <c r="AU88" s="76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7"/>
      <c r="BR88" s="77"/>
      <c r="BS88" s="77"/>
      <c r="BT88" s="77"/>
      <c r="BU88" s="77"/>
      <c r="BV88" s="77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50"/>
      <c r="CL88" s="69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8"/>
      <c r="CX88" s="69"/>
      <c r="CY88" s="78"/>
      <c r="CZ88" s="69"/>
      <c r="DA88" s="78"/>
      <c r="DB88" s="69"/>
      <c r="DC88" s="78"/>
      <c r="DD88" s="78"/>
      <c r="DE88" s="78"/>
      <c r="DF88" s="69"/>
      <c r="DG88" s="78"/>
      <c r="DH88" s="69"/>
      <c r="DI88" s="78"/>
      <c r="DJ88" s="69"/>
      <c r="DK88" s="78"/>
      <c r="DL88" s="69"/>
      <c r="DM88" s="78"/>
      <c r="DN88" s="69"/>
      <c r="DO88" s="78"/>
      <c r="DP88" s="69"/>
      <c r="DQ88" s="79"/>
      <c r="DR88" s="69"/>
      <c r="DS88" s="69"/>
      <c r="DT88" s="49"/>
      <c r="DU88" s="74"/>
      <c r="DV88" s="74"/>
      <c r="DW88" s="74"/>
      <c r="DX88" s="74"/>
      <c r="DY88" s="79"/>
      <c r="DZ88" s="80"/>
      <c r="EA88" s="79"/>
      <c r="EB88" s="80"/>
      <c r="EC88" s="79"/>
      <c r="ED88" s="74"/>
      <c r="EE88" s="80"/>
      <c r="EF88" s="69"/>
      <c r="EG88" s="81"/>
      <c r="EH88" s="69"/>
      <c r="EI88" s="79"/>
      <c r="EJ88" s="74"/>
      <c r="EK88" s="77"/>
      <c r="EL88" s="82"/>
      <c r="EM88" s="83"/>
      <c r="EN88" s="78"/>
      <c r="EO88" s="82"/>
      <c r="EP88" s="83"/>
      <c r="EQ88" s="78"/>
      <c r="ER88" s="82"/>
      <c r="ES88" s="83"/>
      <c r="ET88" s="78"/>
      <c r="EU88" s="82"/>
      <c r="EV88" s="83"/>
      <c r="EW88" s="78"/>
      <c r="EX88" s="82"/>
      <c r="EY88" s="77"/>
      <c r="EZ88" s="74"/>
      <c r="FA88" s="77"/>
      <c r="FB88" s="74"/>
      <c r="FC88" s="77"/>
      <c r="FD88" s="74"/>
      <c r="FE88" s="80"/>
      <c r="FF88" s="80"/>
      <c r="FG88" s="80"/>
      <c r="FH88" s="84"/>
    </row>
    <row r="89" spans="1:166" ht="15.75" customHeight="1" x14ac:dyDescent="0.25">
      <c r="A89" s="44" t="s">
        <v>391</v>
      </c>
    </row>
    <row r="90" spans="1:166" ht="15.75" customHeight="1" x14ac:dyDescent="0.25">
      <c r="A90" s="64" t="s">
        <v>405</v>
      </c>
    </row>
  </sheetData>
  <autoFilter ref="A3:FH90" xr:uid="{06D9D90B-5BBE-4417-AAC3-F8C817089348}"/>
  <customSheetViews>
    <customSheetView guid="{EEC2C163-8EFB-438F-94A1-206C497709FA}" filter="1" showAutoFilter="1">
      <pageMargins left="0.7" right="0.7" top="0.75" bottom="0.75" header="0.3" footer="0.3"/>
      <autoFilter ref="A3:FA89" xr:uid="{00000000-0000-0000-0000-000000000000}"/>
    </customSheetView>
    <customSheetView guid="{7909643F-CD65-4598-A45E-1CA4408D5933}" filter="1" showAutoFilter="1">
      <pageMargins left="0.7" right="0.7" top="0.75" bottom="0.75" header="0.3" footer="0.3"/>
      <autoFilter ref="A3:FA89" xr:uid="{00000000-0000-0000-0000-000000000000}"/>
    </customSheetView>
  </customSheetViews>
  <mergeCells count="49">
    <mergeCell ref="FH1:FH2"/>
    <mergeCell ref="FE1:FE2"/>
    <mergeCell ref="FF1:FF2"/>
    <mergeCell ref="FG1:FG2"/>
    <mergeCell ref="A1:A2"/>
    <mergeCell ref="B1:B2"/>
    <mergeCell ref="C1:C2"/>
    <mergeCell ref="D1:I1"/>
    <mergeCell ref="J1:O2"/>
    <mergeCell ref="P1:W2"/>
    <mergeCell ref="X1:AK2"/>
    <mergeCell ref="D2:H2"/>
    <mergeCell ref="AL1:AT2"/>
    <mergeCell ref="AU1:BV2"/>
    <mergeCell ref="BW2:CJ2"/>
    <mergeCell ref="CS1:CT1"/>
    <mergeCell ref="CU1:CV1"/>
    <mergeCell ref="CW1:CX1"/>
    <mergeCell ref="CY1:CZ1"/>
    <mergeCell ref="BW1:CJ1"/>
    <mergeCell ref="CK1:CL1"/>
    <mergeCell ref="CM1:CN1"/>
    <mergeCell ref="CO1:CP1"/>
    <mergeCell ref="CQ1:CR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S2"/>
    <mergeCell ref="EF1:EF2"/>
    <mergeCell ref="DT1:DX1"/>
    <mergeCell ref="DY1:DZ1"/>
    <mergeCell ref="EA1:EB1"/>
    <mergeCell ref="EC1:ED1"/>
    <mergeCell ref="EE1:EE2"/>
    <mergeCell ref="EV1:EX1"/>
    <mergeCell ref="EY1:EZ1"/>
    <mergeCell ref="FA1:FB1"/>
    <mergeCell ref="FC1:FD1"/>
    <mergeCell ref="EG1:EJ1"/>
    <mergeCell ref="EK1:EL1"/>
    <mergeCell ref="EM1:EO1"/>
    <mergeCell ref="EP1:ER1"/>
    <mergeCell ref="ES1:E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9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2.6640625" defaultRowHeight="15.75" customHeight="1" x14ac:dyDescent="0.25"/>
  <cols>
    <col min="1" max="1" width="5" customWidth="1"/>
    <col min="2" max="2" width="7.88671875" customWidth="1"/>
    <col min="3" max="3" width="26.6640625" customWidth="1"/>
    <col min="4" max="4" width="13.44140625" customWidth="1"/>
    <col min="5" max="5" width="10.33203125" customWidth="1"/>
    <col min="6" max="6" width="12.6640625" customWidth="1"/>
    <col min="7" max="7" width="9.109375" customWidth="1"/>
    <col min="8" max="8" width="13.44140625" customWidth="1"/>
    <col min="9" max="9" width="13.6640625" customWidth="1"/>
    <col min="10" max="10" width="14" customWidth="1"/>
    <col min="11" max="11" width="7.109375" customWidth="1"/>
  </cols>
  <sheetData>
    <row r="1" spans="1:16" ht="15.75" customHeight="1" x14ac:dyDescent="0.25">
      <c r="A1" s="3"/>
      <c r="B1" s="4"/>
      <c r="C1" s="3"/>
      <c r="D1" s="126" t="s">
        <v>374</v>
      </c>
      <c r="E1" s="127"/>
      <c r="F1" s="127"/>
      <c r="G1" s="128"/>
      <c r="H1" s="129" t="s">
        <v>375</v>
      </c>
      <c r="I1" s="127"/>
      <c r="J1" s="127"/>
      <c r="K1" s="128"/>
      <c r="L1" s="1"/>
      <c r="M1" s="1"/>
      <c r="N1" s="1"/>
      <c r="O1" s="1"/>
      <c r="P1" s="1"/>
    </row>
    <row r="2" spans="1:16" ht="47.25" customHeight="1" x14ac:dyDescent="0.25">
      <c r="A2" s="1" t="s">
        <v>0</v>
      </c>
      <c r="B2" s="10"/>
      <c r="C2" s="2" t="s">
        <v>376</v>
      </c>
      <c r="D2" s="11" t="s">
        <v>377</v>
      </c>
      <c r="E2" s="11" t="s">
        <v>378</v>
      </c>
      <c r="F2" s="11" t="s">
        <v>379</v>
      </c>
      <c r="G2" s="11" t="s">
        <v>16</v>
      </c>
      <c r="H2" s="3" t="s">
        <v>380</v>
      </c>
      <c r="I2" s="3" t="s">
        <v>381</v>
      </c>
      <c r="J2" s="3" t="s">
        <v>379</v>
      </c>
      <c r="K2" s="3" t="s">
        <v>16</v>
      </c>
      <c r="L2" s="1"/>
      <c r="M2" s="1"/>
      <c r="N2" s="1"/>
      <c r="O2" s="1"/>
      <c r="P2" s="1"/>
    </row>
    <row r="3" spans="1:16" ht="16.5" customHeight="1" x14ac:dyDescent="0.25">
      <c r="A3" s="12"/>
      <c r="B3" s="13"/>
      <c r="C3" s="14"/>
      <c r="D3" s="15"/>
      <c r="E3" s="15"/>
      <c r="F3" s="16"/>
      <c r="G3" s="17"/>
      <c r="H3" s="12"/>
      <c r="I3" s="12"/>
      <c r="J3" s="18"/>
      <c r="K3" s="13"/>
      <c r="L3" s="19"/>
      <c r="M3" s="19"/>
      <c r="N3" s="19"/>
      <c r="O3" s="19"/>
      <c r="P3" s="19"/>
    </row>
    <row r="4" spans="1:16" ht="1.5" customHeight="1" x14ac:dyDescent="0.3">
      <c r="A4" s="20">
        <v>1</v>
      </c>
      <c r="B4" s="21" t="s">
        <v>122</v>
      </c>
      <c r="C4" s="22" t="s">
        <v>123</v>
      </c>
      <c r="D4" s="23">
        <v>7322</v>
      </c>
      <c r="E4" s="23">
        <v>4199</v>
      </c>
      <c r="F4" s="24">
        <f t="shared" ref="F4:F88" si="0">ROUND(IFERROR(D4/(D4+E4)*100,0),0)</f>
        <v>64</v>
      </c>
      <c r="G4" s="25" t="str">
        <f t="shared" ref="G4:G88" si="1">IF(AND(F4&lt;=100,F4&gt;80),"10",IF(AND(F4&lt;=80,F4&gt;60),"8",IF(AND(F4&lt;=60,F4&gt;40),"6",IF(AND(F4&lt;=40,F4&gt;20),"4",IF(AND(F4&lt;=20,F4&gt;10),"3",IF(AND(F4&lt;=10,F4&gt;4),"2",IF(AND(F4&lt;=4,F4&gt;=1),"1",IF(AND(F4&lt;1, F4&gt;=0),"0"))))))))</f>
        <v>8</v>
      </c>
      <c r="H4" s="5">
        <v>1033</v>
      </c>
      <c r="I4" s="5">
        <v>4188</v>
      </c>
      <c r="J4" s="26">
        <f t="shared" ref="J4:J88" si="2">ROUND(IFERROR(H4/(H4+I4)*100,0),0)</f>
        <v>20</v>
      </c>
      <c r="K4" s="6" t="str">
        <f t="shared" ref="K4:K88" si="3">IF(AND(J4&lt;=100,J4&gt;80),"10",IF(AND(J4&lt;=80,J4&gt;60),"8",IF(AND(J4&lt;=60,J4&gt;40),"6",IF(AND(J4&lt;=40,J4&gt;20),"4",IF(AND(J4&lt;=20,J4&gt;10),"3",IF(AND(J4&lt;=10,J4&gt;4),"2",IF(AND(J4&lt;=4,J4&gt;=1),"1",IF(AND(J4&lt;1, J4&gt;=0),"0"))))))))</f>
        <v>3</v>
      </c>
      <c r="L4" s="27"/>
      <c r="M4" s="27"/>
      <c r="N4" s="27"/>
      <c r="O4" s="27"/>
      <c r="P4" s="27"/>
    </row>
    <row r="5" spans="1:16" ht="14.4" x14ac:dyDescent="0.3">
      <c r="A5" s="20">
        <v>2</v>
      </c>
      <c r="B5" s="8" t="s">
        <v>125</v>
      </c>
      <c r="C5" s="22" t="s">
        <v>126</v>
      </c>
      <c r="D5" s="23">
        <v>10124</v>
      </c>
      <c r="E5" s="23">
        <v>1498</v>
      </c>
      <c r="F5" s="24">
        <f t="shared" si="0"/>
        <v>87</v>
      </c>
      <c r="G5" s="25" t="str">
        <f t="shared" si="1"/>
        <v>10</v>
      </c>
      <c r="H5" s="5">
        <v>336</v>
      </c>
      <c r="I5" s="5">
        <v>1494</v>
      </c>
      <c r="J5" s="26">
        <f t="shared" si="2"/>
        <v>18</v>
      </c>
      <c r="K5" s="6" t="str">
        <f t="shared" si="3"/>
        <v>3</v>
      </c>
      <c r="L5" s="27"/>
      <c r="M5" s="27"/>
      <c r="N5" s="27"/>
      <c r="O5" s="27"/>
      <c r="P5" s="27"/>
    </row>
    <row r="6" spans="1:16" ht="14.4" x14ac:dyDescent="0.3">
      <c r="A6" s="20">
        <v>3</v>
      </c>
      <c r="B6" s="21" t="s">
        <v>125</v>
      </c>
      <c r="C6" s="22" t="s">
        <v>128</v>
      </c>
      <c r="D6" s="23">
        <v>10326</v>
      </c>
      <c r="E6" s="23">
        <v>1476</v>
      </c>
      <c r="F6" s="24">
        <f t="shared" si="0"/>
        <v>87</v>
      </c>
      <c r="G6" s="25" t="str">
        <f t="shared" si="1"/>
        <v>10</v>
      </c>
      <c r="H6" s="5">
        <v>624</v>
      </c>
      <c r="I6" s="5">
        <v>1472</v>
      </c>
      <c r="J6" s="26">
        <f t="shared" si="2"/>
        <v>30</v>
      </c>
      <c r="K6" s="6" t="str">
        <f t="shared" si="3"/>
        <v>4</v>
      </c>
      <c r="L6" s="27"/>
      <c r="M6" s="27"/>
      <c r="N6" s="27"/>
      <c r="O6" s="27"/>
      <c r="P6" s="27"/>
    </row>
    <row r="7" spans="1:16" ht="14.4" x14ac:dyDescent="0.3">
      <c r="A7" s="28">
        <v>4</v>
      </c>
      <c r="B7" s="29" t="s">
        <v>130</v>
      </c>
      <c r="C7" s="22" t="s">
        <v>131</v>
      </c>
      <c r="D7" s="23">
        <v>1506</v>
      </c>
      <c r="E7" s="23">
        <v>28</v>
      </c>
      <c r="F7" s="24">
        <f t="shared" si="0"/>
        <v>98</v>
      </c>
      <c r="G7" s="25" t="str">
        <f t="shared" si="1"/>
        <v>10</v>
      </c>
      <c r="H7" s="5">
        <v>13</v>
      </c>
      <c r="I7" s="5">
        <v>27</v>
      </c>
      <c r="J7" s="26">
        <f t="shared" si="2"/>
        <v>33</v>
      </c>
      <c r="K7" s="6" t="str">
        <f t="shared" si="3"/>
        <v>4</v>
      </c>
      <c r="L7" s="27"/>
      <c r="M7" s="27"/>
      <c r="N7" s="27"/>
      <c r="O7" s="27"/>
      <c r="P7" s="27"/>
    </row>
    <row r="8" spans="1:16" ht="14.4" x14ac:dyDescent="0.3">
      <c r="A8" s="20">
        <v>5</v>
      </c>
      <c r="B8" s="21" t="s">
        <v>122</v>
      </c>
      <c r="C8" s="22" t="s">
        <v>134</v>
      </c>
      <c r="D8" s="23">
        <v>1684</v>
      </c>
      <c r="E8" s="23">
        <v>2827</v>
      </c>
      <c r="F8" s="24">
        <f t="shared" si="0"/>
        <v>37</v>
      </c>
      <c r="G8" s="25" t="str">
        <f t="shared" si="1"/>
        <v>4</v>
      </c>
      <c r="H8" s="5">
        <v>456</v>
      </c>
      <c r="I8" s="5">
        <v>2824</v>
      </c>
      <c r="J8" s="26">
        <f t="shared" si="2"/>
        <v>14</v>
      </c>
      <c r="K8" s="6" t="str">
        <f t="shared" si="3"/>
        <v>3</v>
      </c>
      <c r="L8" s="27"/>
      <c r="M8" s="27"/>
      <c r="N8" s="27"/>
      <c r="O8" s="27"/>
      <c r="P8" s="27"/>
    </row>
    <row r="9" spans="1:16" ht="14.4" x14ac:dyDescent="0.3">
      <c r="A9" s="28">
        <v>6</v>
      </c>
      <c r="B9" s="29" t="s">
        <v>125</v>
      </c>
      <c r="C9" s="22" t="s">
        <v>137</v>
      </c>
      <c r="D9" s="23">
        <v>1837</v>
      </c>
      <c r="E9" s="23">
        <v>1100</v>
      </c>
      <c r="F9" s="24">
        <f t="shared" si="0"/>
        <v>63</v>
      </c>
      <c r="G9" s="25" t="str">
        <f t="shared" si="1"/>
        <v>8</v>
      </c>
      <c r="H9" s="5">
        <v>434</v>
      </c>
      <c r="I9" s="5">
        <v>1099</v>
      </c>
      <c r="J9" s="26">
        <f t="shared" si="2"/>
        <v>28</v>
      </c>
      <c r="K9" s="6" t="str">
        <f t="shared" si="3"/>
        <v>4</v>
      </c>
      <c r="L9" s="27"/>
      <c r="M9" s="27"/>
      <c r="N9" s="27"/>
      <c r="O9" s="27"/>
      <c r="P9" s="27"/>
    </row>
    <row r="10" spans="1:16" ht="14.4" x14ac:dyDescent="0.3">
      <c r="A10" s="20">
        <v>7</v>
      </c>
      <c r="B10" s="21" t="s">
        <v>139</v>
      </c>
      <c r="C10" s="22" t="s">
        <v>140</v>
      </c>
      <c r="D10" s="23">
        <v>4122</v>
      </c>
      <c r="E10" s="23">
        <v>165</v>
      </c>
      <c r="F10" s="24">
        <f t="shared" si="0"/>
        <v>96</v>
      </c>
      <c r="G10" s="25" t="str">
        <f t="shared" si="1"/>
        <v>10</v>
      </c>
      <c r="H10" s="5">
        <v>270</v>
      </c>
      <c r="I10" s="5">
        <v>162</v>
      </c>
      <c r="J10" s="26">
        <f t="shared" si="2"/>
        <v>63</v>
      </c>
      <c r="K10" s="6" t="str">
        <f t="shared" si="3"/>
        <v>8</v>
      </c>
      <c r="L10" s="27"/>
      <c r="M10" s="27"/>
      <c r="N10" s="27"/>
      <c r="O10" s="27"/>
      <c r="P10" s="27"/>
    </row>
    <row r="11" spans="1:16" ht="14.4" x14ac:dyDescent="0.3">
      <c r="A11" s="20">
        <v>8</v>
      </c>
      <c r="B11" s="21" t="s">
        <v>139</v>
      </c>
      <c r="C11" s="22" t="s">
        <v>142</v>
      </c>
      <c r="D11" s="23">
        <v>10987</v>
      </c>
      <c r="E11" s="23">
        <v>385</v>
      </c>
      <c r="F11" s="24">
        <f t="shared" si="0"/>
        <v>97</v>
      </c>
      <c r="G11" s="25" t="str">
        <f t="shared" si="1"/>
        <v>10</v>
      </c>
      <c r="H11" s="5">
        <v>84</v>
      </c>
      <c r="I11" s="5">
        <v>382</v>
      </c>
      <c r="J11" s="26">
        <f t="shared" si="2"/>
        <v>18</v>
      </c>
      <c r="K11" s="6" t="str">
        <f t="shared" si="3"/>
        <v>3</v>
      </c>
      <c r="L11" s="27"/>
      <c r="M11" s="27"/>
      <c r="N11" s="27"/>
      <c r="O11" s="27"/>
      <c r="P11" s="27"/>
    </row>
    <row r="12" spans="1:16" ht="14.4" x14ac:dyDescent="0.3">
      <c r="A12" s="20">
        <v>9</v>
      </c>
      <c r="B12" s="21" t="s">
        <v>122</v>
      </c>
      <c r="C12" s="22" t="s">
        <v>146</v>
      </c>
      <c r="D12" s="23">
        <v>1969</v>
      </c>
      <c r="E12" s="23">
        <v>656</v>
      </c>
      <c r="F12" s="24">
        <f t="shared" si="0"/>
        <v>75</v>
      </c>
      <c r="G12" s="25" t="str">
        <f t="shared" si="1"/>
        <v>8</v>
      </c>
      <c r="H12" s="5">
        <v>109</v>
      </c>
      <c r="I12" s="5">
        <v>649</v>
      </c>
      <c r="J12" s="26">
        <f t="shared" si="2"/>
        <v>14</v>
      </c>
      <c r="K12" s="6" t="str">
        <f t="shared" si="3"/>
        <v>3</v>
      </c>
      <c r="L12" s="27"/>
      <c r="M12" s="27"/>
      <c r="N12" s="27"/>
      <c r="O12" s="27"/>
      <c r="P12" s="27"/>
    </row>
    <row r="13" spans="1:16" ht="14.4" x14ac:dyDescent="0.3">
      <c r="A13" s="28">
        <v>10</v>
      </c>
      <c r="B13" s="29" t="s">
        <v>148</v>
      </c>
      <c r="C13" s="22" t="s">
        <v>149</v>
      </c>
      <c r="D13" s="23">
        <v>5713</v>
      </c>
      <c r="E13" s="23">
        <v>611</v>
      </c>
      <c r="F13" s="24">
        <f t="shared" si="0"/>
        <v>90</v>
      </c>
      <c r="G13" s="25" t="str">
        <f t="shared" si="1"/>
        <v>10</v>
      </c>
      <c r="H13" s="5">
        <v>376</v>
      </c>
      <c r="I13" s="5">
        <v>608</v>
      </c>
      <c r="J13" s="26">
        <f t="shared" si="2"/>
        <v>38</v>
      </c>
      <c r="K13" s="6" t="str">
        <f t="shared" si="3"/>
        <v>4</v>
      </c>
      <c r="L13" s="27"/>
      <c r="M13" s="27"/>
      <c r="N13" s="27"/>
      <c r="O13" s="27"/>
      <c r="P13" s="27"/>
    </row>
    <row r="14" spans="1:16" ht="14.4" x14ac:dyDescent="0.3">
      <c r="A14" s="20">
        <v>11</v>
      </c>
      <c r="B14" s="21" t="s">
        <v>122</v>
      </c>
      <c r="C14" s="22" t="s">
        <v>151</v>
      </c>
      <c r="D14" s="23">
        <v>5439</v>
      </c>
      <c r="E14" s="23">
        <v>1146</v>
      </c>
      <c r="F14" s="24">
        <f t="shared" si="0"/>
        <v>83</v>
      </c>
      <c r="G14" s="25" t="str">
        <f t="shared" si="1"/>
        <v>10</v>
      </c>
      <c r="H14" s="5">
        <v>263</v>
      </c>
      <c r="I14" s="5">
        <v>1142</v>
      </c>
      <c r="J14" s="26">
        <f t="shared" si="2"/>
        <v>19</v>
      </c>
      <c r="K14" s="6" t="str">
        <f t="shared" si="3"/>
        <v>3</v>
      </c>
      <c r="L14" s="27"/>
      <c r="M14" s="27"/>
      <c r="N14" s="27"/>
      <c r="O14" s="27"/>
      <c r="P14" s="27"/>
    </row>
    <row r="15" spans="1:16" ht="27.6" x14ac:dyDescent="0.3">
      <c r="A15" s="20">
        <v>12</v>
      </c>
      <c r="B15" s="21" t="s">
        <v>153</v>
      </c>
      <c r="C15" s="22" t="s">
        <v>154</v>
      </c>
      <c r="D15" s="23">
        <v>36</v>
      </c>
      <c r="E15" s="23">
        <v>6</v>
      </c>
      <c r="F15" s="24">
        <f t="shared" si="0"/>
        <v>86</v>
      </c>
      <c r="G15" s="25" t="str">
        <f t="shared" si="1"/>
        <v>10</v>
      </c>
      <c r="H15" s="5">
        <v>0</v>
      </c>
      <c r="I15" s="5">
        <v>6</v>
      </c>
      <c r="J15" s="26">
        <f t="shared" si="2"/>
        <v>0</v>
      </c>
      <c r="K15" s="6" t="str">
        <f t="shared" si="3"/>
        <v>0</v>
      </c>
      <c r="L15" s="27"/>
      <c r="M15" s="27"/>
      <c r="N15" s="27"/>
      <c r="O15" s="27"/>
      <c r="P15" s="27"/>
    </row>
    <row r="16" spans="1:16" ht="14.4" x14ac:dyDescent="0.3">
      <c r="A16" s="20">
        <v>13</v>
      </c>
      <c r="B16" s="21" t="s">
        <v>148</v>
      </c>
      <c r="C16" s="22" t="s">
        <v>156</v>
      </c>
      <c r="D16" s="23">
        <v>4872</v>
      </c>
      <c r="E16" s="23">
        <v>72</v>
      </c>
      <c r="F16" s="24">
        <f t="shared" si="0"/>
        <v>99</v>
      </c>
      <c r="G16" s="25" t="str">
        <f t="shared" si="1"/>
        <v>10</v>
      </c>
      <c r="H16" s="5">
        <v>0</v>
      </c>
      <c r="I16" s="5">
        <v>72</v>
      </c>
      <c r="J16" s="26">
        <f t="shared" si="2"/>
        <v>0</v>
      </c>
      <c r="K16" s="6" t="str">
        <f t="shared" si="3"/>
        <v>0</v>
      </c>
      <c r="L16" s="27"/>
      <c r="M16" s="27"/>
      <c r="N16" s="27"/>
      <c r="O16" s="27"/>
      <c r="P16" s="27"/>
    </row>
    <row r="17" spans="1:16" ht="14.4" x14ac:dyDescent="0.3">
      <c r="A17" s="28">
        <v>14</v>
      </c>
      <c r="B17" s="29" t="s">
        <v>122</v>
      </c>
      <c r="C17" s="22" t="s">
        <v>159</v>
      </c>
      <c r="D17" s="23">
        <v>3474</v>
      </c>
      <c r="E17" s="23">
        <v>767</v>
      </c>
      <c r="F17" s="24">
        <f t="shared" si="0"/>
        <v>82</v>
      </c>
      <c r="G17" s="25" t="str">
        <f t="shared" si="1"/>
        <v>10</v>
      </c>
      <c r="H17" s="5">
        <v>1258</v>
      </c>
      <c r="I17" s="5">
        <v>766</v>
      </c>
      <c r="J17" s="26">
        <f t="shared" si="2"/>
        <v>62</v>
      </c>
      <c r="K17" s="6" t="str">
        <f t="shared" si="3"/>
        <v>8</v>
      </c>
      <c r="L17" s="27"/>
      <c r="M17" s="27"/>
      <c r="N17" s="27"/>
      <c r="O17" s="27"/>
      <c r="P17" s="27"/>
    </row>
    <row r="18" spans="1:16" ht="14.4" x14ac:dyDescent="0.3">
      <c r="A18" s="20">
        <v>15</v>
      </c>
      <c r="B18" s="21" t="s">
        <v>161</v>
      </c>
      <c r="C18" s="22" t="s">
        <v>162</v>
      </c>
      <c r="D18" s="23">
        <v>2043</v>
      </c>
      <c r="E18" s="23">
        <v>479</v>
      </c>
      <c r="F18" s="24">
        <f t="shared" si="0"/>
        <v>81</v>
      </c>
      <c r="G18" s="25" t="str">
        <f t="shared" si="1"/>
        <v>10</v>
      </c>
      <c r="H18" s="5">
        <v>440</v>
      </c>
      <c r="I18" s="5">
        <v>475</v>
      </c>
      <c r="J18" s="26">
        <f t="shared" si="2"/>
        <v>48</v>
      </c>
      <c r="K18" s="6" t="str">
        <f t="shared" si="3"/>
        <v>6</v>
      </c>
      <c r="L18" s="27"/>
      <c r="M18" s="27"/>
      <c r="N18" s="27"/>
      <c r="O18" s="27"/>
      <c r="P18" s="27"/>
    </row>
    <row r="19" spans="1:16" ht="14.4" x14ac:dyDescent="0.3">
      <c r="A19" s="20">
        <v>16</v>
      </c>
      <c r="B19" s="21" t="s">
        <v>125</v>
      </c>
      <c r="C19" s="22" t="s">
        <v>165</v>
      </c>
      <c r="D19" s="23">
        <v>1731</v>
      </c>
      <c r="E19" s="23">
        <v>272</v>
      </c>
      <c r="F19" s="24">
        <f t="shared" si="0"/>
        <v>86</v>
      </c>
      <c r="G19" s="25" t="str">
        <f t="shared" si="1"/>
        <v>10</v>
      </c>
      <c r="H19" s="5">
        <v>1</v>
      </c>
      <c r="I19" s="5">
        <v>271</v>
      </c>
      <c r="J19" s="26">
        <f t="shared" si="2"/>
        <v>0</v>
      </c>
      <c r="K19" s="6" t="str">
        <f t="shared" si="3"/>
        <v>0</v>
      </c>
      <c r="L19" s="27"/>
      <c r="M19" s="27"/>
      <c r="N19" s="27"/>
      <c r="O19" s="27"/>
      <c r="P19" s="27"/>
    </row>
    <row r="20" spans="1:16" ht="14.4" x14ac:dyDescent="0.3">
      <c r="A20" s="20">
        <v>17</v>
      </c>
      <c r="B20" s="21" t="s">
        <v>139</v>
      </c>
      <c r="C20" s="22" t="s">
        <v>167</v>
      </c>
      <c r="D20" s="23">
        <v>1104</v>
      </c>
      <c r="E20" s="23">
        <v>249</v>
      </c>
      <c r="F20" s="24">
        <f t="shared" si="0"/>
        <v>82</v>
      </c>
      <c r="G20" s="25" t="str">
        <f t="shared" si="1"/>
        <v>10</v>
      </c>
      <c r="H20" s="5">
        <v>82</v>
      </c>
      <c r="I20" s="5">
        <v>249</v>
      </c>
      <c r="J20" s="26">
        <f t="shared" si="2"/>
        <v>25</v>
      </c>
      <c r="K20" s="6" t="str">
        <f t="shared" si="3"/>
        <v>4</v>
      </c>
      <c r="L20" s="27"/>
      <c r="M20" s="27"/>
      <c r="N20" s="27"/>
      <c r="O20" s="27"/>
      <c r="P20" s="27"/>
    </row>
    <row r="21" spans="1:16" ht="27.6" x14ac:dyDescent="0.3">
      <c r="A21" s="20">
        <v>18</v>
      </c>
      <c r="B21" s="21" t="s">
        <v>148</v>
      </c>
      <c r="C21" s="22" t="s">
        <v>170</v>
      </c>
      <c r="D21" s="23">
        <v>48</v>
      </c>
      <c r="E21" s="23">
        <v>4</v>
      </c>
      <c r="F21" s="24">
        <f t="shared" si="0"/>
        <v>92</v>
      </c>
      <c r="G21" s="25" t="str">
        <f t="shared" si="1"/>
        <v>10</v>
      </c>
      <c r="H21" s="5">
        <v>4</v>
      </c>
      <c r="I21" s="5">
        <v>4</v>
      </c>
      <c r="J21" s="26">
        <f t="shared" si="2"/>
        <v>50</v>
      </c>
      <c r="K21" s="6" t="str">
        <f t="shared" si="3"/>
        <v>6</v>
      </c>
      <c r="L21" s="27"/>
      <c r="M21" s="27"/>
      <c r="N21" s="27"/>
      <c r="O21" s="27"/>
      <c r="P21" s="27"/>
    </row>
    <row r="22" spans="1:16" ht="14.4" x14ac:dyDescent="0.3">
      <c r="A22" s="20">
        <v>19</v>
      </c>
      <c r="B22" s="21" t="s">
        <v>148</v>
      </c>
      <c r="C22" s="22" t="s">
        <v>174</v>
      </c>
      <c r="D22" s="23">
        <v>2196</v>
      </c>
      <c r="E22" s="23">
        <v>132</v>
      </c>
      <c r="F22" s="24">
        <f t="shared" si="0"/>
        <v>94</v>
      </c>
      <c r="G22" s="25" t="str">
        <f t="shared" si="1"/>
        <v>10</v>
      </c>
      <c r="H22" s="5">
        <v>8</v>
      </c>
      <c r="I22" s="5">
        <v>129</v>
      </c>
      <c r="J22" s="26">
        <f t="shared" si="2"/>
        <v>6</v>
      </c>
      <c r="K22" s="6" t="str">
        <f t="shared" si="3"/>
        <v>2</v>
      </c>
      <c r="L22" s="27"/>
      <c r="M22" s="27"/>
      <c r="N22" s="27"/>
      <c r="O22" s="27"/>
      <c r="P22" s="27"/>
    </row>
    <row r="23" spans="1:16" ht="14.4" x14ac:dyDescent="0.3">
      <c r="A23" s="20">
        <v>20</v>
      </c>
      <c r="B23" s="21" t="s">
        <v>161</v>
      </c>
      <c r="C23" s="22" t="s">
        <v>176</v>
      </c>
      <c r="D23" s="23">
        <v>419</v>
      </c>
      <c r="E23" s="23">
        <v>217</v>
      </c>
      <c r="F23" s="24">
        <f t="shared" si="0"/>
        <v>66</v>
      </c>
      <c r="G23" s="25" t="str">
        <f t="shared" si="1"/>
        <v>8</v>
      </c>
      <c r="H23" s="5">
        <v>6</v>
      </c>
      <c r="I23" s="5">
        <v>216</v>
      </c>
      <c r="J23" s="26">
        <f t="shared" si="2"/>
        <v>3</v>
      </c>
      <c r="K23" s="6" t="str">
        <f t="shared" si="3"/>
        <v>1</v>
      </c>
      <c r="L23" s="27"/>
      <c r="M23" s="27"/>
      <c r="N23" s="27"/>
      <c r="O23" s="27"/>
      <c r="P23" s="27"/>
    </row>
    <row r="24" spans="1:16" ht="14.4" x14ac:dyDescent="0.3">
      <c r="A24" s="20">
        <v>21</v>
      </c>
      <c r="B24" s="21" t="s">
        <v>180</v>
      </c>
      <c r="C24" s="22" t="s">
        <v>181</v>
      </c>
      <c r="D24" s="23">
        <v>121</v>
      </c>
      <c r="E24" s="23">
        <v>15</v>
      </c>
      <c r="F24" s="24">
        <f t="shared" si="0"/>
        <v>89</v>
      </c>
      <c r="G24" s="25" t="str">
        <f t="shared" si="1"/>
        <v>10</v>
      </c>
      <c r="H24" s="5">
        <v>7</v>
      </c>
      <c r="I24" s="5">
        <v>15</v>
      </c>
      <c r="J24" s="26">
        <f t="shared" si="2"/>
        <v>32</v>
      </c>
      <c r="K24" s="6" t="str">
        <f t="shared" si="3"/>
        <v>4</v>
      </c>
      <c r="L24" s="27"/>
      <c r="M24" s="27"/>
      <c r="N24" s="27"/>
      <c r="O24" s="27"/>
      <c r="P24" s="27"/>
    </row>
    <row r="25" spans="1:16" ht="14.4" x14ac:dyDescent="0.3">
      <c r="A25" s="20">
        <v>22</v>
      </c>
      <c r="B25" s="21" t="s">
        <v>148</v>
      </c>
      <c r="C25" s="22" t="s">
        <v>184</v>
      </c>
      <c r="D25" s="23">
        <v>1133</v>
      </c>
      <c r="E25" s="23">
        <v>191</v>
      </c>
      <c r="F25" s="24">
        <f t="shared" si="0"/>
        <v>86</v>
      </c>
      <c r="G25" s="25" t="str">
        <f t="shared" si="1"/>
        <v>10</v>
      </c>
      <c r="H25" s="5">
        <v>71</v>
      </c>
      <c r="I25" s="5">
        <v>191</v>
      </c>
      <c r="J25" s="26">
        <f t="shared" si="2"/>
        <v>27</v>
      </c>
      <c r="K25" s="6" t="str">
        <f t="shared" si="3"/>
        <v>4</v>
      </c>
      <c r="L25" s="27"/>
      <c r="M25" s="27"/>
      <c r="N25" s="27"/>
      <c r="O25" s="27"/>
      <c r="P25" s="27"/>
    </row>
    <row r="26" spans="1:16" ht="14.4" x14ac:dyDescent="0.3">
      <c r="A26" s="20">
        <v>23</v>
      </c>
      <c r="B26" s="21" t="s">
        <v>130</v>
      </c>
      <c r="C26" s="22" t="s">
        <v>186</v>
      </c>
      <c r="D26" s="23">
        <v>2710</v>
      </c>
      <c r="E26" s="23">
        <v>98</v>
      </c>
      <c r="F26" s="24">
        <f t="shared" si="0"/>
        <v>97</v>
      </c>
      <c r="G26" s="25" t="str">
        <f t="shared" si="1"/>
        <v>10</v>
      </c>
      <c r="H26" s="5">
        <v>0</v>
      </c>
      <c r="I26" s="5">
        <v>96</v>
      </c>
      <c r="J26" s="26">
        <f t="shared" si="2"/>
        <v>0</v>
      </c>
      <c r="K26" s="6" t="str">
        <f t="shared" si="3"/>
        <v>0</v>
      </c>
      <c r="L26" s="27"/>
      <c r="M26" s="27"/>
      <c r="N26" s="27"/>
      <c r="O26" s="27"/>
      <c r="P26" s="27"/>
    </row>
    <row r="27" spans="1:16" ht="14.4" x14ac:dyDescent="0.3">
      <c r="A27" s="20">
        <v>24</v>
      </c>
      <c r="B27" s="21" t="s">
        <v>125</v>
      </c>
      <c r="C27" s="22" t="s">
        <v>190</v>
      </c>
      <c r="D27" s="23">
        <v>901</v>
      </c>
      <c r="E27" s="23">
        <v>114</v>
      </c>
      <c r="F27" s="24">
        <f t="shared" si="0"/>
        <v>89</v>
      </c>
      <c r="G27" s="25" t="str">
        <f t="shared" si="1"/>
        <v>10</v>
      </c>
      <c r="H27" s="5">
        <v>71</v>
      </c>
      <c r="I27" s="5">
        <v>114</v>
      </c>
      <c r="J27" s="26">
        <f t="shared" si="2"/>
        <v>38</v>
      </c>
      <c r="K27" s="6" t="str">
        <f t="shared" si="3"/>
        <v>4</v>
      </c>
      <c r="L27" s="27"/>
      <c r="M27" s="27"/>
      <c r="N27" s="27"/>
      <c r="O27" s="27"/>
      <c r="P27" s="27"/>
    </row>
    <row r="28" spans="1:16" ht="14.4" x14ac:dyDescent="0.3">
      <c r="A28" s="28">
        <v>25</v>
      </c>
      <c r="B28" s="29" t="s">
        <v>125</v>
      </c>
      <c r="C28" s="22" t="s">
        <v>194</v>
      </c>
      <c r="D28" s="23">
        <v>926</v>
      </c>
      <c r="E28" s="23">
        <v>128</v>
      </c>
      <c r="F28" s="24">
        <f t="shared" si="0"/>
        <v>88</v>
      </c>
      <c r="G28" s="25" t="str">
        <f t="shared" si="1"/>
        <v>10</v>
      </c>
      <c r="H28" s="5">
        <v>77</v>
      </c>
      <c r="I28" s="5">
        <v>128</v>
      </c>
      <c r="J28" s="26">
        <f t="shared" si="2"/>
        <v>38</v>
      </c>
      <c r="K28" s="6" t="str">
        <f t="shared" si="3"/>
        <v>4</v>
      </c>
      <c r="L28" s="27"/>
      <c r="M28" s="27"/>
      <c r="N28" s="27"/>
      <c r="O28" s="27"/>
      <c r="P28" s="27"/>
    </row>
    <row r="29" spans="1:16" ht="27.6" x14ac:dyDescent="0.3">
      <c r="A29" s="20">
        <v>26</v>
      </c>
      <c r="B29" s="21" t="s">
        <v>180</v>
      </c>
      <c r="C29" s="22" t="s">
        <v>198</v>
      </c>
      <c r="D29" s="23">
        <v>132</v>
      </c>
      <c r="E29" s="23">
        <v>218</v>
      </c>
      <c r="F29" s="24">
        <f t="shared" si="0"/>
        <v>38</v>
      </c>
      <c r="G29" s="25" t="str">
        <f t="shared" si="1"/>
        <v>4</v>
      </c>
      <c r="H29" s="5">
        <v>0</v>
      </c>
      <c r="I29" s="5">
        <v>218</v>
      </c>
      <c r="J29" s="26">
        <f t="shared" si="2"/>
        <v>0</v>
      </c>
      <c r="K29" s="6" t="str">
        <f t="shared" si="3"/>
        <v>0</v>
      </c>
      <c r="L29" s="27"/>
      <c r="M29" s="27"/>
      <c r="N29" s="27"/>
      <c r="O29" s="27"/>
      <c r="P29" s="27"/>
    </row>
    <row r="30" spans="1:16" ht="14.4" x14ac:dyDescent="0.3">
      <c r="A30" s="28">
        <v>27</v>
      </c>
      <c r="B30" s="29" t="s">
        <v>161</v>
      </c>
      <c r="C30" s="22" t="s">
        <v>202</v>
      </c>
      <c r="D30" s="23">
        <v>108</v>
      </c>
      <c r="E30" s="23">
        <v>47</v>
      </c>
      <c r="F30" s="24">
        <f t="shared" si="0"/>
        <v>70</v>
      </c>
      <c r="G30" s="25" t="str">
        <f t="shared" si="1"/>
        <v>8</v>
      </c>
      <c r="H30" s="5">
        <v>12</v>
      </c>
      <c r="I30" s="5">
        <v>47</v>
      </c>
      <c r="J30" s="26">
        <f t="shared" si="2"/>
        <v>20</v>
      </c>
      <c r="K30" s="6" t="str">
        <f t="shared" si="3"/>
        <v>3</v>
      </c>
      <c r="L30" s="27"/>
      <c r="M30" s="27"/>
      <c r="N30" s="27"/>
      <c r="O30" s="27"/>
      <c r="P30" s="27"/>
    </row>
    <row r="31" spans="1:16" ht="14.4" x14ac:dyDescent="0.3">
      <c r="A31" s="20">
        <v>28</v>
      </c>
      <c r="B31" s="21" t="s">
        <v>161</v>
      </c>
      <c r="C31" s="22" t="s">
        <v>205</v>
      </c>
      <c r="D31" s="23">
        <v>503</v>
      </c>
      <c r="E31" s="23">
        <v>201</v>
      </c>
      <c r="F31" s="24">
        <f t="shared" si="0"/>
        <v>71</v>
      </c>
      <c r="G31" s="25" t="str">
        <f t="shared" si="1"/>
        <v>8</v>
      </c>
      <c r="H31" s="5">
        <v>2</v>
      </c>
      <c r="I31" s="5">
        <v>199</v>
      </c>
      <c r="J31" s="26">
        <f t="shared" si="2"/>
        <v>1</v>
      </c>
      <c r="K31" s="6" t="str">
        <f t="shared" si="3"/>
        <v>1</v>
      </c>
      <c r="L31" s="27"/>
      <c r="M31" s="27"/>
      <c r="N31" s="27"/>
      <c r="O31" s="27"/>
      <c r="P31" s="27"/>
    </row>
    <row r="32" spans="1:16" ht="14.4" x14ac:dyDescent="0.3">
      <c r="A32" s="20">
        <v>29</v>
      </c>
      <c r="B32" s="21" t="s">
        <v>125</v>
      </c>
      <c r="C32" s="22" t="s">
        <v>209</v>
      </c>
      <c r="D32" s="23">
        <v>2900</v>
      </c>
      <c r="E32" s="23">
        <v>176</v>
      </c>
      <c r="F32" s="24">
        <f t="shared" si="0"/>
        <v>94</v>
      </c>
      <c r="G32" s="25" t="str">
        <f t="shared" si="1"/>
        <v>10</v>
      </c>
      <c r="H32" s="5">
        <v>142</v>
      </c>
      <c r="I32" s="5">
        <v>175</v>
      </c>
      <c r="J32" s="26">
        <f t="shared" si="2"/>
        <v>45</v>
      </c>
      <c r="K32" s="6" t="str">
        <f t="shared" si="3"/>
        <v>6</v>
      </c>
      <c r="L32" s="27"/>
      <c r="M32" s="27"/>
      <c r="N32" s="27"/>
      <c r="O32" s="27"/>
      <c r="P32" s="27"/>
    </row>
    <row r="33" spans="1:16" ht="14.4" x14ac:dyDescent="0.3">
      <c r="A33" s="28">
        <v>30</v>
      </c>
      <c r="B33" s="29" t="s">
        <v>130</v>
      </c>
      <c r="C33" s="22" t="s">
        <v>211</v>
      </c>
      <c r="D33" s="23">
        <v>8201</v>
      </c>
      <c r="E33" s="23">
        <v>919</v>
      </c>
      <c r="F33" s="24">
        <f t="shared" si="0"/>
        <v>90</v>
      </c>
      <c r="G33" s="25" t="str">
        <f t="shared" si="1"/>
        <v>10</v>
      </c>
      <c r="H33" s="5">
        <v>758</v>
      </c>
      <c r="I33" s="5">
        <v>918</v>
      </c>
      <c r="J33" s="26">
        <f t="shared" si="2"/>
        <v>45</v>
      </c>
      <c r="K33" s="6" t="str">
        <f t="shared" si="3"/>
        <v>6</v>
      </c>
      <c r="L33" s="27"/>
      <c r="M33" s="27"/>
      <c r="N33" s="27"/>
      <c r="O33" s="27"/>
      <c r="P33" s="27"/>
    </row>
    <row r="34" spans="1:16" ht="14.4" x14ac:dyDescent="0.3">
      <c r="A34" s="20">
        <v>31</v>
      </c>
      <c r="B34" s="21" t="s">
        <v>180</v>
      </c>
      <c r="C34" s="22" t="s">
        <v>214</v>
      </c>
      <c r="D34" s="23">
        <v>2000</v>
      </c>
      <c r="E34" s="23">
        <v>459</v>
      </c>
      <c r="F34" s="24">
        <f t="shared" si="0"/>
        <v>81</v>
      </c>
      <c r="G34" s="25" t="str">
        <f t="shared" si="1"/>
        <v>10</v>
      </c>
      <c r="H34" s="5">
        <v>188</v>
      </c>
      <c r="I34" s="5">
        <v>457</v>
      </c>
      <c r="J34" s="26">
        <f t="shared" si="2"/>
        <v>29</v>
      </c>
      <c r="K34" s="6" t="str">
        <f t="shared" si="3"/>
        <v>4</v>
      </c>
      <c r="L34" s="27"/>
      <c r="M34" s="27"/>
      <c r="N34" s="27"/>
      <c r="O34" s="27"/>
      <c r="P34" s="27"/>
    </row>
    <row r="35" spans="1:16" ht="14.4" x14ac:dyDescent="0.3">
      <c r="A35" s="20">
        <v>32</v>
      </c>
      <c r="B35" s="21" t="s">
        <v>122</v>
      </c>
      <c r="C35" s="22" t="s">
        <v>218</v>
      </c>
      <c r="D35" s="23">
        <v>846</v>
      </c>
      <c r="E35" s="23">
        <v>187</v>
      </c>
      <c r="F35" s="24">
        <f t="shared" si="0"/>
        <v>82</v>
      </c>
      <c r="G35" s="25" t="str">
        <f t="shared" si="1"/>
        <v>10</v>
      </c>
      <c r="H35" s="5">
        <v>242</v>
      </c>
      <c r="I35" s="5">
        <v>185</v>
      </c>
      <c r="J35" s="26">
        <f t="shared" si="2"/>
        <v>57</v>
      </c>
      <c r="K35" s="6" t="str">
        <f t="shared" si="3"/>
        <v>6</v>
      </c>
      <c r="L35" s="27"/>
      <c r="M35" s="27"/>
      <c r="N35" s="27"/>
      <c r="O35" s="27"/>
      <c r="P35" s="27"/>
    </row>
    <row r="36" spans="1:16" ht="14.4" x14ac:dyDescent="0.3">
      <c r="A36" s="28">
        <v>33</v>
      </c>
      <c r="B36" s="29" t="s">
        <v>122</v>
      </c>
      <c r="C36" s="22" t="s">
        <v>222</v>
      </c>
      <c r="D36" s="23">
        <v>1178</v>
      </c>
      <c r="E36" s="23">
        <v>445</v>
      </c>
      <c r="F36" s="24">
        <f t="shared" si="0"/>
        <v>73</v>
      </c>
      <c r="G36" s="25" t="str">
        <f t="shared" si="1"/>
        <v>8</v>
      </c>
      <c r="H36" s="5">
        <v>85</v>
      </c>
      <c r="I36" s="5">
        <v>442</v>
      </c>
      <c r="J36" s="26">
        <f t="shared" si="2"/>
        <v>16</v>
      </c>
      <c r="K36" s="6" t="str">
        <f t="shared" si="3"/>
        <v>3</v>
      </c>
      <c r="L36" s="27"/>
      <c r="M36" s="27"/>
      <c r="N36" s="27"/>
      <c r="O36" s="27"/>
      <c r="P36" s="27"/>
    </row>
    <row r="37" spans="1:16" ht="14.4" x14ac:dyDescent="0.3">
      <c r="A37" s="28">
        <v>34</v>
      </c>
      <c r="B37" s="29" t="s">
        <v>125</v>
      </c>
      <c r="C37" s="22" t="s">
        <v>224</v>
      </c>
      <c r="D37" s="23">
        <v>3244</v>
      </c>
      <c r="E37" s="23">
        <v>2067</v>
      </c>
      <c r="F37" s="24">
        <f t="shared" si="0"/>
        <v>61</v>
      </c>
      <c r="G37" s="25" t="str">
        <f t="shared" si="1"/>
        <v>8</v>
      </c>
      <c r="H37" s="5">
        <v>689</v>
      </c>
      <c r="I37" s="5">
        <v>2066</v>
      </c>
      <c r="J37" s="26">
        <f t="shared" si="2"/>
        <v>25</v>
      </c>
      <c r="K37" s="6" t="str">
        <f t="shared" si="3"/>
        <v>4</v>
      </c>
      <c r="L37" s="27"/>
      <c r="M37" s="27"/>
      <c r="N37" s="27"/>
      <c r="O37" s="27"/>
      <c r="P37" s="27"/>
    </row>
    <row r="38" spans="1:16" ht="14.4" x14ac:dyDescent="0.3">
      <c r="A38" s="20">
        <v>35</v>
      </c>
      <c r="B38" s="21" t="s">
        <v>139</v>
      </c>
      <c r="C38" s="22" t="s">
        <v>226</v>
      </c>
      <c r="D38" s="23">
        <v>10707</v>
      </c>
      <c r="E38" s="23">
        <v>869</v>
      </c>
      <c r="F38" s="24">
        <f t="shared" si="0"/>
        <v>92</v>
      </c>
      <c r="G38" s="25" t="str">
        <f t="shared" si="1"/>
        <v>10</v>
      </c>
      <c r="H38" s="5">
        <v>0</v>
      </c>
      <c r="I38" s="5">
        <v>863</v>
      </c>
      <c r="J38" s="26">
        <f t="shared" si="2"/>
        <v>0</v>
      </c>
      <c r="K38" s="6" t="str">
        <f t="shared" si="3"/>
        <v>0</v>
      </c>
      <c r="L38" s="27"/>
      <c r="M38" s="27"/>
      <c r="N38" s="27"/>
      <c r="O38" s="27"/>
      <c r="P38" s="27"/>
    </row>
    <row r="39" spans="1:16" ht="14.4" x14ac:dyDescent="0.3">
      <c r="A39" s="28">
        <v>36</v>
      </c>
      <c r="B39" s="29" t="s">
        <v>161</v>
      </c>
      <c r="C39" s="29" t="s">
        <v>229</v>
      </c>
      <c r="D39" s="23">
        <v>1488</v>
      </c>
      <c r="E39" s="23">
        <v>1154</v>
      </c>
      <c r="F39" s="24">
        <f t="shared" si="0"/>
        <v>56</v>
      </c>
      <c r="G39" s="25" t="str">
        <f t="shared" si="1"/>
        <v>6</v>
      </c>
      <c r="H39" s="5">
        <v>113</v>
      </c>
      <c r="I39" s="5">
        <v>1154</v>
      </c>
      <c r="J39" s="26">
        <f t="shared" si="2"/>
        <v>9</v>
      </c>
      <c r="K39" s="6" t="str">
        <f t="shared" si="3"/>
        <v>2</v>
      </c>
      <c r="L39" s="27"/>
      <c r="M39" s="27"/>
      <c r="N39" s="27"/>
      <c r="O39" s="27"/>
      <c r="P39" s="27"/>
    </row>
    <row r="40" spans="1:16" ht="14.4" x14ac:dyDescent="0.3">
      <c r="A40" s="20">
        <v>37</v>
      </c>
      <c r="B40" s="21" t="s">
        <v>148</v>
      </c>
      <c r="C40" s="29" t="s">
        <v>231</v>
      </c>
      <c r="D40" s="23">
        <v>4578</v>
      </c>
      <c r="E40" s="23">
        <v>332</v>
      </c>
      <c r="F40" s="24">
        <f t="shared" si="0"/>
        <v>93</v>
      </c>
      <c r="G40" s="25" t="str">
        <f t="shared" si="1"/>
        <v>10</v>
      </c>
      <c r="H40" s="5">
        <v>226</v>
      </c>
      <c r="I40" s="5">
        <v>331</v>
      </c>
      <c r="J40" s="26">
        <f t="shared" si="2"/>
        <v>41</v>
      </c>
      <c r="K40" s="6" t="str">
        <f t="shared" si="3"/>
        <v>6</v>
      </c>
      <c r="L40" s="27"/>
      <c r="M40" s="27"/>
      <c r="N40" s="27"/>
      <c r="O40" s="27"/>
      <c r="P40" s="27"/>
    </row>
    <row r="41" spans="1:16" ht="14.4" x14ac:dyDescent="0.3">
      <c r="A41" s="20">
        <v>38</v>
      </c>
      <c r="B41" s="21" t="s">
        <v>130</v>
      </c>
      <c r="C41" s="29" t="s">
        <v>233</v>
      </c>
      <c r="D41" s="23">
        <v>569</v>
      </c>
      <c r="E41" s="23">
        <v>185</v>
      </c>
      <c r="F41" s="24">
        <f t="shared" si="0"/>
        <v>75</v>
      </c>
      <c r="G41" s="25" t="str">
        <f t="shared" si="1"/>
        <v>8</v>
      </c>
      <c r="H41" s="5">
        <v>0</v>
      </c>
      <c r="I41" s="5">
        <v>182</v>
      </c>
      <c r="J41" s="26">
        <f t="shared" si="2"/>
        <v>0</v>
      </c>
      <c r="K41" s="6" t="str">
        <f t="shared" si="3"/>
        <v>0</v>
      </c>
      <c r="L41" s="27"/>
      <c r="M41" s="27"/>
      <c r="N41" s="27"/>
      <c r="O41" s="27"/>
      <c r="P41" s="27"/>
    </row>
    <row r="42" spans="1:16" ht="14.4" x14ac:dyDescent="0.3">
      <c r="A42" s="20">
        <v>39</v>
      </c>
      <c r="B42" s="21" t="s">
        <v>122</v>
      </c>
      <c r="C42" s="29" t="s">
        <v>235</v>
      </c>
      <c r="D42" s="23">
        <v>2395</v>
      </c>
      <c r="E42" s="23">
        <v>282</v>
      </c>
      <c r="F42" s="24">
        <f t="shared" si="0"/>
        <v>89</v>
      </c>
      <c r="G42" s="25" t="str">
        <f t="shared" si="1"/>
        <v>10</v>
      </c>
      <c r="H42" s="5">
        <v>0</v>
      </c>
      <c r="I42" s="5">
        <v>282</v>
      </c>
      <c r="J42" s="26">
        <f t="shared" si="2"/>
        <v>0</v>
      </c>
      <c r="K42" s="6" t="str">
        <f t="shared" si="3"/>
        <v>0</v>
      </c>
      <c r="L42" s="27"/>
      <c r="M42" s="27"/>
      <c r="N42" s="27"/>
      <c r="O42" s="27"/>
      <c r="P42" s="27"/>
    </row>
    <row r="43" spans="1:16" ht="14.4" x14ac:dyDescent="0.3">
      <c r="A43" s="20">
        <v>40</v>
      </c>
      <c r="B43" s="21" t="s">
        <v>122</v>
      </c>
      <c r="C43" s="29" t="s">
        <v>237</v>
      </c>
      <c r="D43" s="23">
        <v>1339</v>
      </c>
      <c r="E43" s="23">
        <v>335</v>
      </c>
      <c r="F43" s="24">
        <f t="shared" si="0"/>
        <v>80</v>
      </c>
      <c r="G43" s="25" t="str">
        <f t="shared" si="1"/>
        <v>8</v>
      </c>
      <c r="H43" s="5">
        <v>1</v>
      </c>
      <c r="I43" s="5">
        <v>331</v>
      </c>
      <c r="J43" s="26">
        <f t="shared" si="2"/>
        <v>0</v>
      </c>
      <c r="K43" s="6" t="str">
        <f t="shared" si="3"/>
        <v>0</v>
      </c>
      <c r="L43" s="27"/>
      <c r="M43" s="27"/>
      <c r="N43" s="27"/>
      <c r="O43" s="27"/>
      <c r="P43" s="27"/>
    </row>
    <row r="44" spans="1:16" ht="14.4" x14ac:dyDescent="0.3">
      <c r="A44" s="20">
        <v>41</v>
      </c>
      <c r="B44" s="21" t="s">
        <v>122</v>
      </c>
      <c r="C44" s="29" t="s">
        <v>241</v>
      </c>
      <c r="D44" s="23">
        <v>1996</v>
      </c>
      <c r="E44" s="23">
        <v>226</v>
      </c>
      <c r="F44" s="24">
        <f t="shared" si="0"/>
        <v>90</v>
      </c>
      <c r="G44" s="25" t="str">
        <f t="shared" si="1"/>
        <v>10</v>
      </c>
      <c r="H44" s="5">
        <v>162</v>
      </c>
      <c r="I44" s="5">
        <v>225</v>
      </c>
      <c r="J44" s="26">
        <f t="shared" si="2"/>
        <v>42</v>
      </c>
      <c r="K44" s="6" t="str">
        <f t="shared" si="3"/>
        <v>6</v>
      </c>
      <c r="L44" s="27"/>
      <c r="M44" s="27"/>
      <c r="N44" s="27"/>
      <c r="O44" s="27"/>
      <c r="P44" s="27"/>
    </row>
    <row r="45" spans="1:16" ht="14.4" x14ac:dyDescent="0.3">
      <c r="A45" s="20">
        <v>42</v>
      </c>
      <c r="B45" s="21" t="s">
        <v>130</v>
      </c>
      <c r="C45" s="29" t="s">
        <v>243</v>
      </c>
      <c r="D45" s="23">
        <v>8811</v>
      </c>
      <c r="E45" s="23">
        <v>3</v>
      </c>
      <c r="F45" s="24">
        <f t="shared" si="0"/>
        <v>100</v>
      </c>
      <c r="G45" s="25" t="str">
        <f t="shared" si="1"/>
        <v>10</v>
      </c>
      <c r="H45" s="5">
        <v>0</v>
      </c>
      <c r="I45" s="5">
        <v>1</v>
      </c>
      <c r="J45" s="26">
        <f t="shared" si="2"/>
        <v>0</v>
      </c>
      <c r="K45" s="6" t="str">
        <f t="shared" si="3"/>
        <v>0</v>
      </c>
      <c r="L45" s="27"/>
      <c r="M45" s="27"/>
      <c r="N45" s="27"/>
      <c r="O45" s="27"/>
      <c r="P45" s="27"/>
    </row>
    <row r="46" spans="1:16" ht="14.4" x14ac:dyDescent="0.3">
      <c r="A46" s="20">
        <v>43</v>
      </c>
      <c r="B46" s="21" t="s">
        <v>122</v>
      </c>
      <c r="C46" s="29" t="s">
        <v>247</v>
      </c>
      <c r="D46" s="23">
        <v>1513</v>
      </c>
      <c r="E46" s="23">
        <v>220</v>
      </c>
      <c r="F46" s="24">
        <f t="shared" si="0"/>
        <v>87</v>
      </c>
      <c r="G46" s="25" t="str">
        <f t="shared" si="1"/>
        <v>10</v>
      </c>
      <c r="H46" s="5">
        <v>482</v>
      </c>
      <c r="I46" s="5">
        <v>219</v>
      </c>
      <c r="J46" s="26">
        <f t="shared" si="2"/>
        <v>69</v>
      </c>
      <c r="K46" s="6" t="str">
        <f t="shared" si="3"/>
        <v>8</v>
      </c>
      <c r="L46" s="27"/>
      <c r="M46" s="27"/>
      <c r="N46" s="27"/>
      <c r="O46" s="27"/>
      <c r="P46" s="27"/>
    </row>
    <row r="47" spans="1:16" ht="27.6" x14ac:dyDescent="0.3">
      <c r="A47" s="20">
        <v>44</v>
      </c>
      <c r="B47" s="21" t="s">
        <v>180</v>
      </c>
      <c r="C47" s="29" t="s">
        <v>251</v>
      </c>
      <c r="D47" s="23">
        <v>158</v>
      </c>
      <c r="E47" s="23">
        <v>0</v>
      </c>
      <c r="F47" s="24">
        <f t="shared" si="0"/>
        <v>100</v>
      </c>
      <c r="G47" s="25" t="str">
        <f t="shared" si="1"/>
        <v>10</v>
      </c>
      <c r="H47" s="5">
        <v>0</v>
      </c>
      <c r="I47" s="5">
        <v>0</v>
      </c>
      <c r="J47" s="26">
        <f t="shared" si="2"/>
        <v>0</v>
      </c>
      <c r="K47" s="6" t="str">
        <f t="shared" si="3"/>
        <v>0</v>
      </c>
      <c r="L47" s="27"/>
      <c r="M47" s="27"/>
      <c r="N47" s="27"/>
      <c r="O47" s="27"/>
      <c r="P47" s="27"/>
    </row>
    <row r="48" spans="1:16" ht="27.6" x14ac:dyDescent="0.3">
      <c r="A48" s="20">
        <v>45</v>
      </c>
      <c r="B48" s="21" t="s">
        <v>180</v>
      </c>
      <c r="C48" s="30" t="s">
        <v>254</v>
      </c>
      <c r="D48" s="23">
        <v>217</v>
      </c>
      <c r="E48" s="23">
        <v>15</v>
      </c>
      <c r="F48" s="24">
        <f t="shared" si="0"/>
        <v>94</v>
      </c>
      <c r="G48" s="25" t="str">
        <f t="shared" si="1"/>
        <v>10</v>
      </c>
      <c r="H48" s="5">
        <v>0</v>
      </c>
      <c r="I48" s="5">
        <v>14</v>
      </c>
      <c r="J48" s="26">
        <f t="shared" si="2"/>
        <v>0</v>
      </c>
      <c r="K48" s="6" t="str">
        <f t="shared" si="3"/>
        <v>0</v>
      </c>
      <c r="L48" s="27"/>
      <c r="M48" s="27"/>
      <c r="N48" s="27"/>
      <c r="O48" s="27"/>
      <c r="P48" s="27"/>
    </row>
    <row r="49" spans="1:16" ht="14.4" x14ac:dyDescent="0.3">
      <c r="A49" s="28">
        <v>46</v>
      </c>
      <c r="B49" s="29" t="s">
        <v>161</v>
      </c>
      <c r="C49" s="29" t="s">
        <v>258</v>
      </c>
      <c r="D49" s="23">
        <v>1932</v>
      </c>
      <c r="E49" s="23">
        <v>1</v>
      </c>
      <c r="F49" s="24">
        <f t="shared" si="0"/>
        <v>100</v>
      </c>
      <c r="G49" s="25" t="str">
        <f t="shared" si="1"/>
        <v>10</v>
      </c>
      <c r="H49" s="5">
        <v>1</v>
      </c>
      <c r="I49" s="5">
        <v>1</v>
      </c>
      <c r="J49" s="26">
        <f t="shared" si="2"/>
        <v>50</v>
      </c>
      <c r="K49" s="6" t="str">
        <f t="shared" si="3"/>
        <v>6</v>
      </c>
      <c r="L49" s="27"/>
      <c r="M49" s="27"/>
      <c r="N49" s="27"/>
      <c r="O49" s="27"/>
      <c r="P49" s="27"/>
    </row>
    <row r="50" spans="1:16" ht="14.4" x14ac:dyDescent="0.3">
      <c r="A50" s="20">
        <v>47</v>
      </c>
      <c r="B50" s="21" t="s">
        <v>122</v>
      </c>
      <c r="C50" s="30" t="s">
        <v>260</v>
      </c>
      <c r="D50" s="23">
        <v>1408</v>
      </c>
      <c r="E50" s="23">
        <v>253</v>
      </c>
      <c r="F50" s="24">
        <f t="shared" si="0"/>
        <v>85</v>
      </c>
      <c r="G50" s="25" t="str">
        <f t="shared" si="1"/>
        <v>10</v>
      </c>
      <c r="H50" s="5">
        <v>0</v>
      </c>
      <c r="I50" s="5">
        <v>253</v>
      </c>
      <c r="J50" s="26">
        <f t="shared" si="2"/>
        <v>0</v>
      </c>
      <c r="K50" s="6" t="str">
        <f t="shared" si="3"/>
        <v>0</v>
      </c>
      <c r="L50" s="27"/>
      <c r="M50" s="27"/>
      <c r="N50" s="27"/>
      <c r="O50" s="27"/>
      <c r="P50" s="27"/>
    </row>
    <row r="51" spans="1:16" ht="14.4" x14ac:dyDescent="0.3">
      <c r="A51" s="20">
        <v>48</v>
      </c>
      <c r="B51" s="21" t="s">
        <v>148</v>
      </c>
      <c r="C51" s="29" t="s">
        <v>262</v>
      </c>
      <c r="D51" s="23">
        <v>4557</v>
      </c>
      <c r="E51" s="23">
        <v>4</v>
      </c>
      <c r="F51" s="24">
        <f t="shared" si="0"/>
        <v>100</v>
      </c>
      <c r="G51" s="25" t="str">
        <f t="shared" si="1"/>
        <v>10</v>
      </c>
      <c r="H51" s="5">
        <v>0</v>
      </c>
      <c r="I51" s="5">
        <v>1</v>
      </c>
      <c r="J51" s="26">
        <f t="shared" si="2"/>
        <v>0</v>
      </c>
      <c r="K51" s="6" t="str">
        <f t="shared" si="3"/>
        <v>0</v>
      </c>
      <c r="L51" s="27"/>
      <c r="M51" s="27"/>
      <c r="N51" s="27"/>
      <c r="O51" s="27"/>
      <c r="P51" s="27"/>
    </row>
    <row r="52" spans="1:16" ht="14.4" x14ac:dyDescent="0.3">
      <c r="A52" s="20">
        <v>49</v>
      </c>
      <c r="B52" s="21" t="s">
        <v>161</v>
      </c>
      <c r="C52" s="29" t="s">
        <v>264</v>
      </c>
      <c r="D52" s="23">
        <v>10506</v>
      </c>
      <c r="E52" s="23">
        <v>1131</v>
      </c>
      <c r="F52" s="24">
        <f t="shared" si="0"/>
        <v>90</v>
      </c>
      <c r="G52" s="25" t="str">
        <f t="shared" si="1"/>
        <v>10</v>
      </c>
      <c r="H52" s="5">
        <v>2</v>
      </c>
      <c r="I52" s="5">
        <v>1122</v>
      </c>
      <c r="J52" s="26">
        <f t="shared" si="2"/>
        <v>0</v>
      </c>
      <c r="K52" s="6" t="str">
        <f t="shared" si="3"/>
        <v>0</v>
      </c>
      <c r="L52" s="27"/>
      <c r="M52" s="27"/>
      <c r="N52" s="27"/>
      <c r="O52" s="27"/>
      <c r="P52" s="27"/>
    </row>
    <row r="53" spans="1:16" ht="14.4" x14ac:dyDescent="0.3">
      <c r="A53" s="20">
        <v>50</v>
      </c>
      <c r="B53" s="21" t="s">
        <v>161</v>
      </c>
      <c r="C53" s="29" t="s">
        <v>266</v>
      </c>
      <c r="D53" s="23">
        <v>1499</v>
      </c>
      <c r="E53" s="23">
        <v>160</v>
      </c>
      <c r="F53" s="24">
        <f t="shared" si="0"/>
        <v>90</v>
      </c>
      <c r="G53" s="25" t="str">
        <f t="shared" si="1"/>
        <v>10</v>
      </c>
      <c r="H53" s="5">
        <v>0</v>
      </c>
      <c r="I53" s="5">
        <v>156</v>
      </c>
      <c r="J53" s="26">
        <f t="shared" si="2"/>
        <v>0</v>
      </c>
      <c r="K53" s="6" t="str">
        <f t="shared" si="3"/>
        <v>0</v>
      </c>
      <c r="L53" s="27"/>
      <c r="M53" s="27"/>
      <c r="N53" s="27"/>
      <c r="O53" s="27"/>
      <c r="P53" s="27"/>
    </row>
    <row r="54" spans="1:16" ht="14.4" x14ac:dyDescent="0.3">
      <c r="A54" s="20">
        <v>51</v>
      </c>
      <c r="B54" s="21" t="s">
        <v>122</v>
      </c>
      <c r="C54" s="29" t="s">
        <v>269</v>
      </c>
      <c r="D54" s="23">
        <v>629</v>
      </c>
      <c r="E54" s="23">
        <v>1</v>
      </c>
      <c r="F54" s="24">
        <f t="shared" si="0"/>
        <v>100</v>
      </c>
      <c r="G54" s="25" t="str">
        <f t="shared" si="1"/>
        <v>10</v>
      </c>
      <c r="H54" s="5">
        <v>1</v>
      </c>
      <c r="I54" s="5">
        <v>1</v>
      </c>
      <c r="J54" s="26">
        <f t="shared" si="2"/>
        <v>50</v>
      </c>
      <c r="K54" s="6" t="str">
        <f t="shared" si="3"/>
        <v>6</v>
      </c>
      <c r="L54" s="27"/>
      <c r="M54" s="27"/>
      <c r="N54" s="27"/>
      <c r="O54" s="27"/>
      <c r="P54" s="27"/>
    </row>
    <row r="55" spans="1:16" ht="14.4" x14ac:dyDescent="0.3">
      <c r="A55" s="20">
        <v>52</v>
      </c>
      <c r="B55" s="21" t="s">
        <v>125</v>
      </c>
      <c r="C55" s="29" t="s">
        <v>273</v>
      </c>
      <c r="D55" s="23">
        <v>4316</v>
      </c>
      <c r="E55" s="23">
        <v>8</v>
      </c>
      <c r="F55" s="24">
        <f t="shared" si="0"/>
        <v>100</v>
      </c>
      <c r="G55" s="25" t="str">
        <f t="shared" si="1"/>
        <v>10</v>
      </c>
      <c r="H55" s="5">
        <v>1</v>
      </c>
      <c r="I55" s="5">
        <v>8</v>
      </c>
      <c r="J55" s="26">
        <f t="shared" si="2"/>
        <v>11</v>
      </c>
      <c r="K55" s="6" t="str">
        <f t="shared" si="3"/>
        <v>3</v>
      </c>
      <c r="L55" s="27"/>
      <c r="M55" s="27"/>
      <c r="N55" s="27"/>
      <c r="O55" s="27"/>
      <c r="P55" s="27"/>
    </row>
    <row r="56" spans="1:16" ht="14.4" x14ac:dyDescent="0.3">
      <c r="A56" s="20">
        <v>53</v>
      </c>
      <c r="B56" s="21" t="s">
        <v>148</v>
      </c>
      <c r="C56" s="29" t="s">
        <v>275</v>
      </c>
      <c r="D56" s="23">
        <v>870</v>
      </c>
      <c r="E56" s="23">
        <v>176</v>
      </c>
      <c r="F56" s="24">
        <f t="shared" si="0"/>
        <v>83</v>
      </c>
      <c r="G56" s="25" t="str">
        <f t="shared" si="1"/>
        <v>10</v>
      </c>
      <c r="H56" s="5">
        <v>45</v>
      </c>
      <c r="I56" s="5">
        <v>176</v>
      </c>
      <c r="J56" s="26">
        <f t="shared" si="2"/>
        <v>20</v>
      </c>
      <c r="K56" s="6" t="str">
        <f t="shared" si="3"/>
        <v>3</v>
      </c>
      <c r="L56" s="27"/>
      <c r="M56" s="27"/>
      <c r="N56" s="27"/>
      <c r="O56" s="27"/>
      <c r="P56" s="27"/>
    </row>
    <row r="57" spans="1:16" ht="14.4" x14ac:dyDescent="0.3">
      <c r="A57" s="20">
        <v>54</v>
      </c>
      <c r="B57" s="21" t="s">
        <v>153</v>
      </c>
      <c r="C57" s="29" t="s">
        <v>279</v>
      </c>
      <c r="D57" s="23">
        <v>963</v>
      </c>
      <c r="E57" s="23">
        <v>84</v>
      </c>
      <c r="F57" s="24">
        <f t="shared" si="0"/>
        <v>92</v>
      </c>
      <c r="G57" s="25" t="str">
        <f t="shared" si="1"/>
        <v>10</v>
      </c>
      <c r="H57" s="5">
        <v>19</v>
      </c>
      <c r="I57" s="5">
        <v>83</v>
      </c>
      <c r="J57" s="26">
        <f t="shared" si="2"/>
        <v>19</v>
      </c>
      <c r="K57" s="6" t="str">
        <f t="shared" si="3"/>
        <v>3</v>
      </c>
      <c r="L57" s="27"/>
      <c r="M57" s="27"/>
      <c r="N57" s="27"/>
      <c r="O57" s="27"/>
      <c r="P57" s="27"/>
    </row>
    <row r="58" spans="1:16" ht="14.4" x14ac:dyDescent="0.3">
      <c r="A58" s="20">
        <v>55</v>
      </c>
      <c r="B58" s="21" t="s">
        <v>148</v>
      </c>
      <c r="C58" s="29" t="s">
        <v>283</v>
      </c>
      <c r="D58" s="23">
        <v>2259</v>
      </c>
      <c r="E58" s="23">
        <v>88</v>
      </c>
      <c r="F58" s="24">
        <f t="shared" si="0"/>
        <v>96</v>
      </c>
      <c r="G58" s="25" t="str">
        <f t="shared" si="1"/>
        <v>10</v>
      </c>
      <c r="H58" s="5">
        <v>0</v>
      </c>
      <c r="I58" s="5">
        <v>88</v>
      </c>
      <c r="J58" s="26">
        <f t="shared" si="2"/>
        <v>0</v>
      </c>
      <c r="K58" s="6" t="str">
        <f t="shared" si="3"/>
        <v>0</v>
      </c>
      <c r="L58" s="27"/>
      <c r="M58" s="27"/>
      <c r="N58" s="27"/>
      <c r="O58" s="27"/>
      <c r="P58" s="27"/>
    </row>
    <row r="59" spans="1:16" ht="14.4" x14ac:dyDescent="0.3">
      <c r="A59" s="28">
        <v>56</v>
      </c>
      <c r="B59" s="29" t="s">
        <v>153</v>
      </c>
      <c r="C59" s="29" t="s">
        <v>285</v>
      </c>
      <c r="D59" s="23">
        <v>1715</v>
      </c>
      <c r="E59" s="23">
        <v>165</v>
      </c>
      <c r="F59" s="24">
        <f t="shared" si="0"/>
        <v>91</v>
      </c>
      <c r="G59" s="25" t="str">
        <f t="shared" si="1"/>
        <v>10</v>
      </c>
      <c r="H59" s="5">
        <v>0</v>
      </c>
      <c r="I59" s="5">
        <v>165</v>
      </c>
      <c r="J59" s="26">
        <f t="shared" si="2"/>
        <v>0</v>
      </c>
      <c r="K59" s="6" t="str">
        <f t="shared" si="3"/>
        <v>0</v>
      </c>
      <c r="L59" s="27"/>
      <c r="M59" s="27"/>
      <c r="N59" s="27"/>
      <c r="O59" s="27"/>
      <c r="P59" s="27"/>
    </row>
    <row r="60" spans="1:16" ht="14.4" x14ac:dyDescent="0.3">
      <c r="A60" s="20">
        <v>57</v>
      </c>
      <c r="B60" s="21" t="s">
        <v>125</v>
      </c>
      <c r="C60" s="29" t="s">
        <v>287</v>
      </c>
      <c r="D60" s="23">
        <v>14115</v>
      </c>
      <c r="E60" s="23">
        <v>1321</v>
      </c>
      <c r="F60" s="24">
        <f t="shared" si="0"/>
        <v>91</v>
      </c>
      <c r="G60" s="25" t="str">
        <f t="shared" si="1"/>
        <v>10</v>
      </c>
      <c r="H60" s="5">
        <v>0</v>
      </c>
      <c r="I60" s="5">
        <v>1318</v>
      </c>
      <c r="J60" s="26">
        <f t="shared" si="2"/>
        <v>0</v>
      </c>
      <c r="K60" s="6" t="str">
        <f t="shared" si="3"/>
        <v>0</v>
      </c>
      <c r="L60" s="27"/>
      <c r="M60" s="27"/>
      <c r="N60" s="27"/>
      <c r="O60" s="27"/>
      <c r="P60" s="27"/>
    </row>
    <row r="61" spans="1:16" ht="14.4" x14ac:dyDescent="0.3">
      <c r="A61" s="20">
        <v>58</v>
      </c>
      <c r="B61" s="21" t="s">
        <v>153</v>
      </c>
      <c r="C61" s="29" t="s">
        <v>291</v>
      </c>
      <c r="D61" s="23">
        <v>592</v>
      </c>
      <c r="E61" s="23">
        <v>57</v>
      </c>
      <c r="F61" s="24">
        <f t="shared" si="0"/>
        <v>91</v>
      </c>
      <c r="G61" s="25" t="str">
        <f t="shared" si="1"/>
        <v>10</v>
      </c>
      <c r="H61" s="5">
        <v>0</v>
      </c>
      <c r="I61" s="5">
        <v>55</v>
      </c>
      <c r="J61" s="26">
        <f t="shared" si="2"/>
        <v>0</v>
      </c>
      <c r="K61" s="6" t="str">
        <f t="shared" si="3"/>
        <v>0</v>
      </c>
      <c r="L61" s="27"/>
      <c r="M61" s="27"/>
      <c r="N61" s="27"/>
      <c r="O61" s="27"/>
      <c r="P61" s="27"/>
    </row>
    <row r="62" spans="1:16" ht="19.5" customHeight="1" x14ac:dyDescent="0.3">
      <c r="A62" s="28">
        <v>59</v>
      </c>
      <c r="B62" s="29" t="s">
        <v>139</v>
      </c>
      <c r="C62" s="29" t="s">
        <v>293</v>
      </c>
      <c r="D62" s="23">
        <v>7020</v>
      </c>
      <c r="E62" s="23">
        <v>67</v>
      </c>
      <c r="F62" s="24">
        <f t="shared" si="0"/>
        <v>99</v>
      </c>
      <c r="G62" s="25" t="str">
        <f t="shared" si="1"/>
        <v>10</v>
      </c>
      <c r="H62" s="5">
        <v>1</v>
      </c>
      <c r="I62" s="5">
        <v>62</v>
      </c>
      <c r="J62" s="26">
        <f t="shared" si="2"/>
        <v>2</v>
      </c>
      <c r="K62" s="6" t="str">
        <f t="shared" si="3"/>
        <v>1</v>
      </c>
      <c r="L62" s="27"/>
      <c r="M62" s="27"/>
      <c r="N62" s="27"/>
      <c r="O62" s="27"/>
      <c r="P62" s="27"/>
    </row>
    <row r="63" spans="1:16" ht="14.4" x14ac:dyDescent="0.3">
      <c r="A63" s="28">
        <v>60</v>
      </c>
      <c r="B63" s="29" t="s">
        <v>130</v>
      </c>
      <c r="C63" s="29" t="s">
        <v>297</v>
      </c>
      <c r="D63" s="23">
        <v>9406</v>
      </c>
      <c r="E63" s="23">
        <v>538</v>
      </c>
      <c r="F63" s="24">
        <f t="shared" si="0"/>
        <v>95</v>
      </c>
      <c r="G63" s="25" t="str">
        <f t="shared" si="1"/>
        <v>10</v>
      </c>
      <c r="H63" s="5">
        <v>0</v>
      </c>
      <c r="I63" s="5">
        <v>536</v>
      </c>
      <c r="J63" s="26">
        <f t="shared" si="2"/>
        <v>0</v>
      </c>
      <c r="K63" s="6" t="str">
        <f t="shared" si="3"/>
        <v>0</v>
      </c>
      <c r="L63" s="27"/>
      <c r="M63" s="27"/>
      <c r="N63" s="27"/>
      <c r="O63" s="27"/>
      <c r="P63" s="27"/>
    </row>
    <row r="64" spans="1:16" ht="14.4" x14ac:dyDescent="0.3">
      <c r="A64" s="20">
        <v>61</v>
      </c>
      <c r="B64" s="21" t="s">
        <v>161</v>
      </c>
      <c r="C64" s="29" t="s">
        <v>299</v>
      </c>
      <c r="D64" s="23">
        <v>3808</v>
      </c>
      <c r="E64" s="23">
        <v>342</v>
      </c>
      <c r="F64" s="24">
        <f t="shared" si="0"/>
        <v>92</v>
      </c>
      <c r="G64" s="25" t="str">
        <f t="shared" si="1"/>
        <v>10</v>
      </c>
      <c r="H64" s="5">
        <v>91</v>
      </c>
      <c r="I64" s="5">
        <v>341</v>
      </c>
      <c r="J64" s="26">
        <f t="shared" si="2"/>
        <v>21</v>
      </c>
      <c r="K64" s="6" t="str">
        <f t="shared" si="3"/>
        <v>4</v>
      </c>
      <c r="L64" s="27"/>
      <c r="M64" s="27"/>
      <c r="N64" s="27"/>
      <c r="O64" s="27"/>
      <c r="P64" s="27"/>
    </row>
    <row r="65" spans="1:16" ht="14.4" x14ac:dyDescent="0.3">
      <c r="A65" s="20">
        <v>62</v>
      </c>
      <c r="B65" s="21" t="s">
        <v>122</v>
      </c>
      <c r="C65" s="29" t="s">
        <v>303</v>
      </c>
      <c r="D65" s="23">
        <v>1251</v>
      </c>
      <c r="E65" s="23">
        <v>236</v>
      </c>
      <c r="F65" s="24">
        <f t="shared" si="0"/>
        <v>84</v>
      </c>
      <c r="G65" s="25" t="str">
        <f t="shared" si="1"/>
        <v>10</v>
      </c>
      <c r="H65" s="5">
        <v>96</v>
      </c>
      <c r="I65" s="5">
        <v>236</v>
      </c>
      <c r="J65" s="26">
        <f t="shared" si="2"/>
        <v>29</v>
      </c>
      <c r="K65" s="6" t="str">
        <f t="shared" si="3"/>
        <v>4</v>
      </c>
      <c r="L65" s="27"/>
      <c r="M65" s="27"/>
      <c r="N65" s="27"/>
      <c r="O65" s="27"/>
      <c r="P65" s="27"/>
    </row>
    <row r="66" spans="1:16" ht="14.4" x14ac:dyDescent="0.3">
      <c r="A66" s="20">
        <v>63</v>
      </c>
      <c r="B66" s="21" t="s">
        <v>180</v>
      </c>
      <c r="C66" s="29" t="s">
        <v>306</v>
      </c>
      <c r="D66" s="23">
        <v>105</v>
      </c>
      <c r="E66" s="23">
        <v>13</v>
      </c>
      <c r="F66" s="24">
        <f t="shared" si="0"/>
        <v>89</v>
      </c>
      <c r="G66" s="25" t="str">
        <f t="shared" si="1"/>
        <v>10</v>
      </c>
      <c r="H66" s="5">
        <v>1</v>
      </c>
      <c r="I66" s="5">
        <v>10</v>
      </c>
      <c r="J66" s="26">
        <f t="shared" si="2"/>
        <v>9</v>
      </c>
      <c r="K66" s="6" t="str">
        <f t="shared" si="3"/>
        <v>2</v>
      </c>
      <c r="L66" s="27"/>
      <c r="M66" s="27"/>
      <c r="N66" s="27"/>
      <c r="O66" s="27"/>
      <c r="P66" s="27"/>
    </row>
    <row r="67" spans="1:16" ht="14.4" x14ac:dyDescent="0.3">
      <c r="A67" s="20">
        <v>64</v>
      </c>
      <c r="B67" s="21" t="s">
        <v>153</v>
      </c>
      <c r="C67" s="22" t="s">
        <v>309</v>
      </c>
      <c r="D67" s="23">
        <v>2129</v>
      </c>
      <c r="E67" s="23">
        <v>85</v>
      </c>
      <c r="F67" s="24">
        <f t="shared" si="0"/>
        <v>96</v>
      </c>
      <c r="G67" s="25" t="str">
        <f t="shared" si="1"/>
        <v>10</v>
      </c>
      <c r="H67" s="5">
        <v>0</v>
      </c>
      <c r="I67" s="5">
        <v>84</v>
      </c>
      <c r="J67" s="26">
        <f t="shared" si="2"/>
        <v>0</v>
      </c>
      <c r="K67" s="6" t="str">
        <f t="shared" si="3"/>
        <v>0</v>
      </c>
      <c r="L67" s="27"/>
      <c r="M67" s="27"/>
      <c r="N67" s="27"/>
      <c r="O67" s="27"/>
      <c r="P67" s="27"/>
    </row>
    <row r="68" spans="1:16" ht="14.4" x14ac:dyDescent="0.3">
      <c r="A68" s="20">
        <v>65</v>
      </c>
      <c r="B68" s="21" t="s">
        <v>125</v>
      </c>
      <c r="C68" s="22" t="s">
        <v>312</v>
      </c>
      <c r="D68" s="23">
        <v>2468</v>
      </c>
      <c r="E68" s="23">
        <v>232</v>
      </c>
      <c r="F68" s="24">
        <f t="shared" si="0"/>
        <v>91</v>
      </c>
      <c r="G68" s="25" t="str">
        <f t="shared" si="1"/>
        <v>10</v>
      </c>
      <c r="H68" s="5">
        <v>0</v>
      </c>
      <c r="I68" s="5">
        <v>232</v>
      </c>
      <c r="J68" s="26">
        <f t="shared" si="2"/>
        <v>0</v>
      </c>
      <c r="K68" s="6" t="str">
        <f t="shared" si="3"/>
        <v>0</v>
      </c>
      <c r="L68" s="27"/>
      <c r="M68" s="27"/>
      <c r="N68" s="27"/>
      <c r="O68" s="27"/>
      <c r="P68" s="27"/>
    </row>
    <row r="69" spans="1:16" ht="14.4" x14ac:dyDescent="0.3">
      <c r="A69" s="28">
        <v>66</v>
      </c>
      <c r="B69" s="29" t="s">
        <v>153</v>
      </c>
      <c r="C69" s="22" t="s">
        <v>315</v>
      </c>
      <c r="D69" s="23">
        <v>695</v>
      </c>
      <c r="E69" s="23">
        <v>27</v>
      </c>
      <c r="F69" s="24">
        <f t="shared" si="0"/>
        <v>96</v>
      </c>
      <c r="G69" s="25" t="str">
        <f t="shared" si="1"/>
        <v>10</v>
      </c>
      <c r="H69" s="5">
        <v>0</v>
      </c>
      <c r="I69" s="5">
        <v>27</v>
      </c>
      <c r="J69" s="26">
        <f t="shared" si="2"/>
        <v>0</v>
      </c>
      <c r="K69" s="6" t="str">
        <f t="shared" si="3"/>
        <v>0</v>
      </c>
      <c r="L69" s="27"/>
      <c r="M69" s="27"/>
      <c r="N69" s="27"/>
      <c r="O69" s="27"/>
      <c r="P69" s="27"/>
    </row>
    <row r="70" spans="1:16" ht="14.4" x14ac:dyDescent="0.3">
      <c r="A70" s="28">
        <v>67</v>
      </c>
      <c r="B70" s="29" t="s">
        <v>180</v>
      </c>
      <c r="C70" s="22" t="s">
        <v>318</v>
      </c>
      <c r="D70" s="23">
        <v>56</v>
      </c>
      <c r="E70" s="23">
        <v>9</v>
      </c>
      <c r="F70" s="24">
        <f t="shared" si="0"/>
        <v>86</v>
      </c>
      <c r="G70" s="25" t="str">
        <f t="shared" si="1"/>
        <v>10</v>
      </c>
      <c r="H70" s="5">
        <v>0</v>
      </c>
      <c r="I70" s="5">
        <v>9</v>
      </c>
      <c r="J70" s="26">
        <f t="shared" si="2"/>
        <v>0</v>
      </c>
      <c r="K70" s="6" t="str">
        <f t="shared" si="3"/>
        <v>0</v>
      </c>
      <c r="L70" s="27"/>
      <c r="M70" s="27"/>
      <c r="N70" s="27"/>
      <c r="O70" s="27"/>
      <c r="P70" s="27"/>
    </row>
    <row r="71" spans="1:16" ht="14.4" x14ac:dyDescent="0.3">
      <c r="A71" s="20">
        <v>68</v>
      </c>
      <c r="B71" s="21" t="s">
        <v>125</v>
      </c>
      <c r="C71" s="22" t="s">
        <v>321</v>
      </c>
      <c r="D71" s="23">
        <v>5448</v>
      </c>
      <c r="E71" s="23">
        <v>159</v>
      </c>
      <c r="F71" s="24">
        <f t="shared" si="0"/>
        <v>97</v>
      </c>
      <c r="G71" s="25" t="str">
        <f t="shared" si="1"/>
        <v>10</v>
      </c>
      <c r="H71" s="5">
        <v>0</v>
      </c>
      <c r="I71" s="5">
        <v>153</v>
      </c>
      <c r="J71" s="26">
        <f t="shared" si="2"/>
        <v>0</v>
      </c>
      <c r="K71" s="6" t="str">
        <f t="shared" si="3"/>
        <v>0</v>
      </c>
      <c r="L71" s="27"/>
      <c r="M71" s="27"/>
      <c r="N71" s="27"/>
      <c r="O71" s="27"/>
      <c r="P71" s="27"/>
    </row>
    <row r="72" spans="1:16" ht="14.4" x14ac:dyDescent="0.3">
      <c r="A72" s="20">
        <v>69</v>
      </c>
      <c r="B72" s="21" t="s">
        <v>153</v>
      </c>
      <c r="C72" s="22" t="s">
        <v>323</v>
      </c>
      <c r="D72" s="23">
        <v>187</v>
      </c>
      <c r="E72" s="23">
        <v>100</v>
      </c>
      <c r="F72" s="24">
        <f t="shared" si="0"/>
        <v>65</v>
      </c>
      <c r="G72" s="25" t="str">
        <f t="shared" si="1"/>
        <v>8</v>
      </c>
      <c r="H72" s="5">
        <v>0</v>
      </c>
      <c r="I72" s="5">
        <v>100</v>
      </c>
      <c r="J72" s="26">
        <f t="shared" si="2"/>
        <v>0</v>
      </c>
      <c r="K72" s="6" t="str">
        <f t="shared" si="3"/>
        <v>0</v>
      </c>
      <c r="L72" s="27"/>
      <c r="M72" s="27"/>
      <c r="N72" s="27"/>
      <c r="O72" s="27"/>
      <c r="P72" s="27"/>
    </row>
    <row r="73" spans="1:16" ht="14.4" x14ac:dyDescent="0.3">
      <c r="A73" s="20">
        <v>70</v>
      </c>
      <c r="B73" s="21" t="s">
        <v>125</v>
      </c>
      <c r="C73" s="22" t="s">
        <v>325</v>
      </c>
      <c r="D73" s="23">
        <v>2982</v>
      </c>
      <c r="E73" s="23">
        <v>6</v>
      </c>
      <c r="F73" s="24">
        <f t="shared" si="0"/>
        <v>100</v>
      </c>
      <c r="G73" s="25" t="str">
        <f t="shared" si="1"/>
        <v>10</v>
      </c>
      <c r="H73" s="5">
        <v>0</v>
      </c>
      <c r="I73" s="5">
        <v>6</v>
      </c>
      <c r="J73" s="26">
        <f t="shared" si="2"/>
        <v>0</v>
      </c>
      <c r="K73" s="6" t="str">
        <f t="shared" si="3"/>
        <v>0</v>
      </c>
      <c r="L73" s="27"/>
      <c r="M73" s="27"/>
      <c r="N73" s="27"/>
      <c r="O73" s="27"/>
      <c r="P73" s="27"/>
    </row>
    <row r="74" spans="1:16" ht="14.4" x14ac:dyDescent="0.3">
      <c r="A74" s="20">
        <v>71</v>
      </c>
      <c r="B74" s="21" t="s">
        <v>125</v>
      </c>
      <c r="C74" s="22" t="s">
        <v>329</v>
      </c>
      <c r="D74" s="23">
        <v>3295</v>
      </c>
      <c r="E74" s="23">
        <v>1</v>
      </c>
      <c r="F74" s="24">
        <f t="shared" si="0"/>
        <v>100</v>
      </c>
      <c r="G74" s="25" t="str">
        <f t="shared" si="1"/>
        <v>10</v>
      </c>
      <c r="H74" s="5">
        <v>0</v>
      </c>
      <c r="I74" s="5">
        <v>1</v>
      </c>
      <c r="J74" s="26">
        <f t="shared" si="2"/>
        <v>0</v>
      </c>
      <c r="K74" s="6" t="str">
        <f t="shared" si="3"/>
        <v>0</v>
      </c>
      <c r="L74" s="27"/>
      <c r="M74" s="27"/>
      <c r="N74" s="27"/>
      <c r="O74" s="27"/>
      <c r="P74" s="27"/>
    </row>
    <row r="75" spans="1:16" ht="14.4" x14ac:dyDescent="0.3">
      <c r="A75" s="20">
        <v>72</v>
      </c>
      <c r="B75" s="21" t="s">
        <v>130</v>
      </c>
      <c r="C75" s="22" t="s">
        <v>333</v>
      </c>
      <c r="D75" s="23">
        <v>129</v>
      </c>
      <c r="E75" s="23">
        <v>131</v>
      </c>
      <c r="F75" s="24">
        <f t="shared" si="0"/>
        <v>50</v>
      </c>
      <c r="G75" s="25" t="str">
        <f t="shared" si="1"/>
        <v>6</v>
      </c>
      <c r="H75" s="5">
        <v>1</v>
      </c>
      <c r="I75" s="5">
        <v>129</v>
      </c>
      <c r="J75" s="26">
        <f t="shared" si="2"/>
        <v>1</v>
      </c>
      <c r="K75" s="6" t="str">
        <f t="shared" si="3"/>
        <v>1</v>
      </c>
      <c r="L75" s="27"/>
      <c r="M75" s="27"/>
      <c r="N75" s="27"/>
      <c r="O75" s="27"/>
      <c r="P75" s="27"/>
    </row>
    <row r="76" spans="1:16" ht="27.6" x14ac:dyDescent="0.3">
      <c r="A76" s="28">
        <v>73</v>
      </c>
      <c r="B76" s="29" t="s">
        <v>122</v>
      </c>
      <c r="C76" s="22" t="s">
        <v>337</v>
      </c>
      <c r="D76" s="23">
        <v>2579</v>
      </c>
      <c r="E76" s="23">
        <v>468</v>
      </c>
      <c r="F76" s="24">
        <f t="shared" si="0"/>
        <v>85</v>
      </c>
      <c r="G76" s="25" t="str">
        <f t="shared" si="1"/>
        <v>10</v>
      </c>
      <c r="H76" s="5">
        <v>104</v>
      </c>
      <c r="I76" s="5">
        <v>468</v>
      </c>
      <c r="J76" s="26">
        <f t="shared" si="2"/>
        <v>18</v>
      </c>
      <c r="K76" s="6" t="str">
        <f t="shared" si="3"/>
        <v>3</v>
      </c>
      <c r="L76" s="27"/>
      <c r="M76" s="27"/>
      <c r="N76" s="27"/>
      <c r="O76" s="27"/>
      <c r="P76" s="27"/>
    </row>
    <row r="77" spans="1:16" ht="14.4" x14ac:dyDescent="0.3">
      <c r="A77" s="28">
        <v>74</v>
      </c>
      <c r="B77" s="29" t="s">
        <v>153</v>
      </c>
      <c r="C77" s="22" t="s">
        <v>340</v>
      </c>
      <c r="D77" s="23">
        <v>1136</v>
      </c>
      <c r="E77" s="23">
        <v>56</v>
      </c>
      <c r="F77" s="24">
        <f t="shared" si="0"/>
        <v>95</v>
      </c>
      <c r="G77" s="25" t="str">
        <f t="shared" si="1"/>
        <v>10</v>
      </c>
      <c r="H77" s="5">
        <v>0</v>
      </c>
      <c r="I77" s="5">
        <v>54</v>
      </c>
      <c r="J77" s="26">
        <f t="shared" si="2"/>
        <v>0</v>
      </c>
      <c r="K77" s="6" t="str">
        <f t="shared" si="3"/>
        <v>0</v>
      </c>
      <c r="L77" s="27"/>
      <c r="M77" s="27"/>
      <c r="N77" s="27"/>
      <c r="O77" s="27"/>
      <c r="P77" s="27"/>
    </row>
    <row r="78" spans="1:16" ht="14.4" x14ac:dyDescent="0.3">
      <c r="A78" s="20">
        <v>75</v>
      </c>
      <c r="B78" s="21" t="s">
        <v>122</v>
      </c>
      <c r="C78" s="22" t="s">
        <v>342</v>
      </c>
      <c r="D78" s="23">
        <v>510</v>
      </c>
      <c r="E78" s="23">
        <v>181</v>
      </c>
      <c r="F78" s="24">
        <f t="shared" si="0"/>
        <v>74</v>
      </c>
      <c r="G78" s="25" t="str">
        <f t="shared" si="1"/>
        <v>8</v>
      </c>
      <c r="H78" s="5">
        <v>0</v>
      </c>
      <c r="I78" s="5">
        <v>179</v>
      </c>
      <c r="J78" s="26">
        <f t="shared" si="2"/>
        <v>0</v>
      </c>
      <c r="K78" s="6" t="str">
        <f t="shared" si="3"/>
        <v>0</v>
      </c>
      <c r="L78" s="27"/>
      <c r="M78" s="27"/>
      <c r="N78" s="27"/>
      <c r="O78" s="27"/>
      <c r="P78" s="27"/>
    </row>
    <row r="79" spans="1:16" ht="14.4" x14ac:dyDescent="0.3">
      <c r="A79" s="20">
        <v>76</v>
      </c>
      <c r="B79" s="21" t="s">
        <v>148</v>
      </c>
      <c r="C79" s="22" t="s">
        <v>346</v>
      </c>
      <c r="D79" s="23">
        <v>23684</v>
      </c>
      <c r="E79" s="23">
        <v>1952</v>
      </c>
      <c r="F79" s="24">
        <f t="shared" si="0"/>
        <v>92</v>
      </c>
      <c r="G79" s="25" t="str">
        <f t="shared" si="1"/>
        <v>10</v>
      </c>
      <c r="H79" s="5">
        <v>111</v>
      </c>
      <c r="I79" s="5">
        <v>1942</v>
      </c>
      <c r="J79" s="26">
        <f t="shared" si="2"/>
        <v>5</v>
      </c>
      <c r="K79" s="6" t="str">
        <f t="shared" si="3"/>
        <v>2</v>
      </c>
      <c r="L79" s="27"/>
      <c r="M79" s="27"/>
      <c r="N79" s="27"/>
      <c r="O79" s="27"/>
      <c r="P79" s="27"/>
    </row>
    <row r="80" spans="1:16" ht="27.6" x14ac:dyDescent="0.3">
      <c r="A80" s="28">
        <v>77</v>
      </c>
      <c r="B80" s="29" t="s">
        <v>153</v>
      </c>
      <c r="C80" s="22" t="s">
        <v>349</v>
      </c>
      <c r="D80" s="23">
        <v>30</v>
      </c>
      <c r="E80" s="23">
        <v>0</v>
      </c>
      <c r="F80" s="24">
        <f t="shared" si="0"/>
        <v>100</v>
      </c>
      <c r="G80" s="25" t="str">
        <f t="shared" si="1"/>
        <v>10</v>
      </c>
      <c r="H80" s="5">
        <v>0</v>
      </c>
      <c r="I80" s="5">
        <v>0</v>
      </c>
      <c r="J80" s="26">
        <f t="shared" si="2"/>
        <v>0</v>
      </c>
      <c r="K80" s="6" t="str">
        <f t="shared" si="3"/>
        <v>0</v>
      </c>
      <c r="L80" s="27"/>
      <c r="M80" s="27"/>
      <c r="N80" s="27"/>
      <c r="O80" s="27"/>
      <c r="P80" s="27"/>
    </row>
    <row r="81" spans="1:16" ht="14.4" x14ac:dyDescent="0.3">
      <c r="A81" s="20">
        <v>78</v>
      </c>
      <c r="B81" s="21" t="s">
        <v>153</v>
      </c>
      <c r="C81" s="22" t="s">
        <v>353</v>
      </c>
      <c r="D81" s="23">
        <v>521</v>
      </c>
      <c r="E81" s="23">
        <v>11</v>
      </c>
      <c r="F81" s="24">
        <f t="shared" si="0"/>
        <v>98</v>
      </c>
      <c r="G81" s="25" t="str">
        <f t="shared" si="1"/>
        <v>10</v>
      </c>
      <c r="H81" s="5">
        <v>0</v>
      </c>
      <c r="I81" s="5">
        <v>10</v>
      </c>
      <c r="J81" s="26">
        <f t="shared" si="2"/>
        <v>0</v>
      </c>
      <c r="K81" s="6" t="str">
        <f t="shared" si="3"/>
        <v>0</v>
      </c>
      <c r="L81" s="27"/>
      <c r="M81" s="27"/>
      <c r="N81" s="27"/>
      <c r="O81" s="27"/>
      <c r="P81" s="27"/>
    </row>
    <row r="82" spans="1:16" ht="14.4" x14ac:dyDescent="0.3">
      <c r="A82" s="20">
        <v>79</v>
      </c>
      <c r="B82" s="21" t="s">
        <v>122</v>
      </c>
      <c r="C82" s="31" t="s">
        <v>355</v>
      </c>
      <c r="D82" s="23">
        <v>1236</v>
      </c>
      <c r="E82" s="23">
        <v>79</v>
      </c>
      <c r="F82" s="24">
        <f t="shared" si="0"/>
        <v>94</v>
      </c>
      <c r="G82" s="25" t="str">
        <f t="shared" si="1"/>
        <v>10</v>
      </c>
      <c r="H82" s="5">
        <v>0</v>
      </c>
      <c r="I82" s="5">
        <v>79</v>
      </c>
      <c r="J82" s="26">
        <f t="shared" si="2"/>
        <v>0</v>
      </c>
      <c r="K82" s="6" t="str">
        <f t="shared" si="3"/>
        <v>0</v>
      </c>
      <c r="L82" s="27"/>
      <c r="M82" s="27"/>
      <c r="N82" s="27"/>
      <c r="O82" s="27"/>
      <c r="P82" s="27"/>
    </row>
    <row r="83" spans="1:16" ht="14.4" x14ac:dyDescent="0.3">
      <c r="A83" s="20">
        <v>80</v>
      </c>
      <c r="B83" s="21" t="s">
        <v>148</v>
      </c>
      <c r="C83" s="31" t="s">
        <v>357</v>
      </c>
      <c r="D83" s="23">
        <v>4445</v>
      </c>
      <c r="E83" s="23">
        <v>431</v>
      </c>
      <c r="F83" s="24">
        <f t="shared" si="0"/>
        <v>91</v>
      </c>
      <c r="G83" s="25" t="str">
        <f t="shared" si="1"/>
        <v>10</v>
      </c>
      <c r="H83" s="5">
        <v>8</v>
      </c>
      <c r="I83" s="5">
        <v>430</v>
      </c>
      <c r="J83" s="26">
        <f t="shared" si="2"/>
        <v>2</v>
      </c>
      <c r="K83" s="6" t="str">
        <f t="shared" si="3"/>
        <v>1</v>
      </c>
      <c r="L83" s="27"/>
      <c r="M83" s="27"/>
      <c r="N83" s="27"/>
      <c r="O83" s="27"/>
      <c r="P83" s="27"/>
    </row>
    <row r="84" spans="1:16" ht="14.4" x14ac:dyDescent="0.3">
      <c r="A84" s="20">
        <v>81</v>
      </c>
      <c r="B84" s="21" t="s">
        <v>153</v>
      </c>
      <c r="C84" s="22" t="s">
        <v>360</v>
      </c>
      <c r="D84" s="23">
        <v>850</v>
      </c>
      <c r="E84" s="23">
        <v>149</v>
      </c>
      <c r="F84" s="24">
        <f t="shared" si="0"/>
        <v>85</v>
      </c>
      <c r="G84" s="25" t="str">
        <f t="shared" si="1"/>
        <v>10</v>
      </c>
      <c r="H84" s="5">
        <v>1</v>
      </c>
      <c r="I84" s="5">
        <v>149</v>
      </c>
      <c r="J84" s="26">
        <f t="shared" si="2"/>
        <v>1</v>
      </c>
      <c r="K84" s="6" t="str">
        <f t="shared" si="3"/>
        <v>1</v>
      </c>
      <c r="L84" s="27"/>
      <c r="M84" s="27"/>
      <c r="N84" s="27"/>
      <c r="O84" s="27"/>
      <c r="P84" s="27"/>
    </row>
    <row r="85" spans="1:16" ht="14.4" x14ac:dyDescent="0.3">
      <c r="A85" s="28">
        <v>82</v>
      </c>
      <c r="B85" s="29" t="s">
        <v>161</v>
      </c>
      <c r="C85" s="22" t="s">
        <v>363</v>
      </c>
      <c r="D85" s="23">
        <v>6719</v>
      </c>
      <c r="E85" s="23">
        <v>59</v>
      </c>
      <c r="F85" s="24">
        <f t="shared" si="0"/>
        <v>99</v>
      </c>
      <c r="G85" s="25" t="str">
        <f t="shared" si="1"/>
        <v>10</v>
      </c>
      <c r="H85" s="5">
        <v>0</v>
      </c>
      <c r="I85" s="5">
        <v>56</v>
      </c>
      <c r="J85" s="26">
        <f t="shared" si="2"/>
        <v>0</v>
      </c>
      <c r="K85" s="6" t="str">
        <f t="shared" si="3"/>
        <v>0</v>
      </c>
      <c r="L85" s="27"/>
      <c r="M85" s="27"/>
      <c r="N85" s="27"/>
      <c r="O85" s="27"/>
      <c r="P85" s="27"/>
    </row>
    <row r="86" spans="1:16" ht="14.4" x14ac:dyDescent="0.3">
      <c r="A86" s="28">
        <v>83</v>
      </c>
      <c r="B86" s="29" t="s">
        <v>122</v>
      </c>
      <c r="C86" s="22" t="s">
        <v>367</v>
      </c>
      <c r="D86" s="23">
        <v>1582</v>
      </c>
      <c r="E86" s="23">
        <v>206</v>
      </c>
      <c r="F86" s="24">
        <f t="shared" si="0"/>
        <v>88</v>
      </c>
      <c r="G86" s="25" t="str">
        <f t="shared" si="1"/>
        <v>10</v>
      </c>
      <c r="H86" s="5">
        <v>228</v>
      </c>
      <c r="I86" s="5">
        <v>206</v>
      </c>
      <c r="J86" s="26">
        <f t="shared" si="2"/>
        <v>53</v>
      </c>
      <c r="K86" s="6" t="str">
        <f t="shared" si="3"/>
        <v>6</v>
      </c>
      <c r="L86" s="27"/>
      <c r="M86" s="27"/>
      <c r="N86" s="27"/>
      <c r="O86" s="27"/>
      <c r="P86" s="27"/>
    </row>
    <row r="87" spans="1:16" ht="14.4" x14ac:dyDescent="0.3">
      <c r="A87" s="28">
        <v>84</v>
      </c>
      <c r="B87" s="29" t="s">
        <v>130</v>
      </c>
      <c r="C87" s="22" t="s">
        <v>370</v>
      </c>
      <c r="D87" s="23">
        <v>7139</v>
      </c>
      <c r="E87" s="23">
        <v>175</v>
      </c>
      <c r="F87" s="24">
        <f t="shared" si="0"/>
        <v>98</v>
      </c>
      <c r="G87" s="25" t="str">
        <f t="shared" si="1"/>
        <v>10</v>
      </c>
      <c r="H87" s="5">
        <v>0</v>
      </c>
      <c r="I87" s="5">
        <v>171</v>
      </c>
      <c r="J87" s="26">
        <f t="shared" si="2"/>
        <v>0</v>
      </c>
      <c r="K87" s="6" t="str">
        <f t="shared" si="3"/>
        <v>0</v>
      </c>
      <c r="L87" s="27"/>
      <c r="M87" s="27"/>
      <c r="N87" s="27"/>
      <c r="O87" s="27"/>
      <c r="P87" s="27"/>
    </row>
    <row r="88" spans="1:16" ht="14.4" x14ac:dyDescent="0.3">
      <c r="A88" s="20">
        <v>85</v>
      </c>
      <c r="B88" s="21" t="s">
        <v>122</v>
      </c>
      <c r="C88" s="22" t="s">
        <v>372</v>
      </c>
      <c r="D88" s="23">
        <v>7384</v>
      </c>
      <c r="E88" s="23">
        <v>1</v>
      </c>
      <c r="F88" s="24">
        <f t="shared" si="0"/>
        <v>100</v>
      </c>
      <c r="G88" s="25" t="str">
        <f t="shared" si="1"/>
        <v>10</v>
      </c>
      <c r="H88" s="5">
        <v>2</v>
      </c>
      <c r="I88" s="5">
        <v>0</v>
      </c>
      <c r="J88" s="26">
        <f t="shared" si="2"/>
        <v>100</v>
      </c>
      <c r="K88" s="6" t="str">
        <f t="shared" si="3"/>
        <v>10</v>
      </c>
      <c r="L88" s="27"/>
      <c r="M88" s="27"/>
      <c r="N88" s="27"/>
      <c r="O88" s="27"/>
      <c r="P88" s="27"/>
    </row>
    <row r="89" spans="1:16" ht="14.4" x14ac:dyDescent="0.25">
      <c r="A89" s="7"/>
      <c r="B89" s="7"/>
      <c r="C89" s="32" t="s">
        <v>373</v>
      </c>
      <c r="D89" s="33">
        <f t="shared" ref="D89:E89" si="4">SUM(D4:D88)</f>
        <v>277781</v>
      </c>
      <c r="E89" s="33">
        <f t="shared" si="4"/>
        <v>34338</v>
      </c>
      <c r="F89" s="33"/>
      <c r="G89" s="34"/>
      <c r="H89" s="35">
        <f t="shared" ref="H89:I89" si="5">SUM(H4:H88)</f>
        <v>9838</v>
      </c>
      <c r="I89" s="35">
        <f t="shared" si="5"/>
        <v>34185</v>
      </c>
      <c r="J89" s="26"/>
      <c r="K89" s="36"/>
      <c r="L89" s="37"/>
      <c r="M89" s="37"/>
      <c r="N89" s="37"/>
      <c r="O89" s="37"/>
      <c r="P89" s="37"/>
    </row>
    <row r="90" spans="1:16" ht="14.4" x14ac:dyDescent="0.25">
      <c r="A90" s="9"/>
      <c r="B90" s="9"/>
      <c r="C90" s="38"/>
      <c r="D90" s="39"/>
      <c r="E90" s="39"/>
      <c r="F90" s="40"/>
      <c r="G90" s="39"/>
      <c r="H90" s="37"/>
      <c r="I90" s="37"/>
      <c r="J90" s="41"/>
      <c r="K90" s="37"/>
      <c r="L90" s="37"/>
      <c r="M90" s="37"/>
      <c r="N90" s="37"/>
      <c r="O90" s="37"/>
      <c r="P90" s="37"/>
    </row>
    <row r="91" spans="1:16" ht="14.4" x14ac:dyDescent="0.25">
      <c r="A91" s="9"/>
      <c r="B91" s="9"/>
      <c r="C91" s="38"/>
      <c r="D91" s="39"/>
      <c r="E91" s="39"/>
      <c r="F91" s="40"/>
      <c r="G91" s="39"/>
      <c r="H91" s="37"/>
      <c r="I91" s="37"/>
      <c r="J91" s="41"/>
      <c r="K91" s="37"/>
      <c r="L91" s="37"/>
      <c r="M91" s="37"/>
      <c r="N91" s="37"/>
      <c r="O91" s="37"/>
      <c r="P91" s="37"/>
    </row>
    <row r="92" spans="1:16" ht="14.4" x14ac:dyDescent="0.25">
      <c r="A92" s="9"/>
      <c r="B92" s="9"/>
      <c r="C92" s="38"/>
      <c r="D92" s="39"/>
      <c r="E92" s="39"/>
      <c r="F92" s="40"/>
      <c r="G92" s="39"/>
      <c r="H92" s="37"/>
      <c r="I92" s="37"/>
      <c r="J92" s="41"/>
      <c r="K92" s="37"/>
      <c r="L92" s="37"/>
      <c r="M92" s="37"/>
      <c r="N92" s="37"/>
      <c r="O92" s="37"/>
      <c r="P92" s="37"/>
    </row>
    <row r="93" spans="1:16" ht="14.4" x14ac:dyDescent="0.25">
      <c r="A93" s="9"/>
      <c r="B93" s="9"/>
      <c r="C93" s="38"/>
      <c r="D93" s="39"/>
      <c r="E93" s="39"/>
      <c r="F93" s="40"/>
      <c r="G93" s="39"/>
      <c r="H93" s="37"/>
      <c r="I93" s="37"/>
      <c r="J93" s="41"/>
      <c r="K93" s="37"/>
      <c r="L93" s="37"/>
      <c r="M93" s="37"/>
      <c r="N93" s="37"/>
      <c r="O93" s="37"/>
      <c r="P93" s="37"/>
    </row>
    <row r="94" spans="1:16" ht="14.4" x14ac:dyDescent="0.25">
      <c r="A94" s="9"/>
      <c r="B94" s="9"/>
      <c r="C94" s="38"/>
      <c r="D94" s="39"/>
      <c r="E94" s="39"/>
      <c r="F94" s="40"/>
      <c r="G94" s="39"/>
      <c r="H94" s="37"/>
      <c r="I94" s="37"/>
      <c r="J94" s="41"/>
      <c r="K94" s="37"/>
      <c r="L94" s="37"/>
      <c r="M94" s="37"/>
      <c r="N94" s="37"/>
      <c r="O94" s="37"/>
      <c r="P94" s="37"/>
    </row>
    <row r="95" spans="1:16" ht="14.4" x14ac:dyDescent="0.25">
      <c r="A95" s="9"/>
      <c r="B95" s="9"/>
      <c r="C95" s="38"/>
      <c r="D95" s="39"/>
      <c r="E95" s="39"/>
      <c r="F95" s="40"/>
      <c r="G95" s="39"/>
      <c r="H95" s="37"/>
      <c r="I95" s="37"/>
      <c r="J95" s="41"/>
      <c r="K95" s="37"/>
      <c r="L95" s="37"/>
      <c r="M95" s="37"/>
      <c r="N95" s="37"/>
      <c r="O95" s="37"/>
      <c r="P95" s="37"/>
    </row>
    <row r="96" spans="1:16" ht="14.4" x14ac:dyDescent="0.25">
      <c r="A96" s="9"/>
      <c r="B96" s="9"/>
      <c r="C96" s="38"/>
      <c r="D96" s="39"/>
      <c r="E96" s="39"/>
      <c r="F96" s="40"/>
      <c r="G96" s="39"/>
      <c r="H96" s="37"/>
      <c r="I96" s="37"/>
      <c r="J96" s="41"/>
      <c r="K96" s="37"/>
      <c r="L96" s="37"/>
      <c r="M96" s="37"/>
      <c r="N96" s="37"/>
      <c r="O96" s="37"/>
      <c r="P96" s="37"/>
    </row>
    <row r="97" spans="1:16" ht="14.4" x14ac:dyDescent="0.25">
      <c r="A97" s="9"/>
      <c r="B97" s="9"/>
      <c r="C97" s="38"/>
      <c r="D97" s="39"/>
      <c r="E97" s="39"/>
      <c r="F97" s="40"/>
      <c r="G97" s="39"/>
      <c r="H97" s="37"/>
      <c r="I97" s="37"/>
      <c r="J97" s="41"/>
      <c r="K97" s="37"/>
      <c r="L97" s="37"/>
      <c r="M97" s="37"/>
      <c r="N97" s="37"/>
      <c r="O97" s="37"/>
      <c r="P97" s="37"/>
    </row>
    <row r="98" spans="1:16" ht="14.4" x14ac:dyDescent="0.25">
      <c r="A98" s="9"/>
      <c r="B98" s="9"/>
      <c r="C98" s="38"/>
      <c r="D98" s="39"/>
      <c r="E98" s="39"/>
      <c r="F98" s="40"/>
      <c r="G98" s="39"/>
      <c r="H98" s="37"/>
      <c r="I98" s="37"/>
      <c r="J98" s="41"/>
      <c r="K98" s="37"/>
      <c r="L98" s="37"/>
      <c r="M98" s="37"/>
      <c r="N98" s="37"/>
      <c r="O98" s="37"/>
      <c r="P98" s="37"/>
    </row>
  </sheetData>
  <autoFilter ref="B3:G89" xr:uid="{00000000-0009-0000-0000-000001000000}"/>
  <customSheetViews>
    <customSheetView guid="{EEC2C163-8EFB-438F-94A1-206C497709FA}" filter="1" showAutoFilter="1">
      <pageMargins left="0.7" right="0.7" top="0.75" bottom="0.75" header="0.3" footer="0.3"/>
      <autoFilter ref="A3:G89" xr:uid="{00000000-0000-0000-0000-000000000000}"/>
    </customSheetView>
    <customSheetView guid="{7909643F-CD65-4598-A45E-1CA4408D5933}" filter="1" showAutoFilter="1">
      <pageMargins left="0.7" right="0.7" top="0.75" bottom="0.75" header="0.3" footer="0.3"/>
      <autoFilter ref="A3:G89" xr:uid="{00000000-0000-0000-0000-000000000000}"/>
    </customSheetView>
  </customSheetViews>
  <mergeCells count="2">
    <mergeCell ref="D1:G1"/>
    <mergeCell ref="H1:K1"/>
  </mergeCells>
  <conditionalFormatting sqref="F4:F88 J4:J98 F90:F98">
    <cfRule type="cellIs" dxfId="2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Рейтинг_01.01.23-31.10.23</vt:lpstr>
      <vt:lpstr>К6 (фаст-треки)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haose</dc:creator>
  <cp:lastModifiedBy>user</cp:lastModifiedBy>
  <dcterms:created xsi:type="dcterms:W3CDTF">2023-02-27T13:34:54Z</dcterms:created>
  <dcterms:modified xsi:type="dcterms:W3CDTF">2023-11-24T11:21:31Z</dcterms:modified>
</cp:coreProperties>
</file>